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sernaturchile-my.sharepoint.com/personal/fespinoza_sernatur_cl/Documents/Archivos de chat de Microsoft Teams/"/>
    </mc:Choice>
  </mc:AlternateContent>
  <xr:revisionPtr revIDLastSave="126" documentId="13_ncr:1_{589815B6-F85E-4165-A64B-F680C44CDD15}" xr6:coauthVersionLast="47" xr6:coauthVersionMax="47" xr10:uidLastSave="{52B95486-CC02-4F4D-8898-51CB873E2D2C}"/>
  <bookViews>
    <workbookView xWindow="-108" yWindow="-108" windowWidth="23256" windowHeight="12576" tabRatio="661" xr2:uid="{00000000-000D-0000-FFFF-FFFF00000000}"/>
  </bookViews>
  <sheets>
    <sheet name="Índice" sheetId="9" r:id="rId1"/>
    <sheet name="C1" sheetId="12" r:id="rId2"/>
    <sheet name="C2" sheetId="13" r:id="rId3"/>
    <sheet name="C3" sheetId="14" r:id="rId4"/>
    <sheet name="C4" sheetId="17" r:id="rId5"/>
    <sheet name="ANEXO" sheetId="2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2" l="1"/>
  <c r="F15" i="12" l="1"/>
  <c r="J19" i="13" l="1"/>
  <c r="J10" i="13"/>
  <c r="M19" i="13"/>
  <c r="K19" i="13" s="1"/>
  <c r="M10" i="13"/>
  <c r="L10" i="13" s="1"/>
  <c r="I19" i="13"/>
  <c r="I25" i="13" s="1"/>
  <c r="I10" i="13"/>
  <c r="E19" i="13"/>
  <c r="E10" i="13"/>
  <c r="H19" i="13"/>
  <c r="G19" i="13" s="1"/>
  <c r="H10" i="13"/>
  <c r="F10" i="13" s="1"/>
  <c r="D19" i="13"/>
  <c r="D10" i="13"/>
  <c r="D25" i="13" s="1"/>
  <c r="L19" i="13" l="1"/>
  <c r="F19" i="13"/>
  <c r="K10" i="13"/>
  <c r="H25" i="13"/>
  <c r="G10" i="13"/>
  <c r="M25" i="13"/>
</calcChain>
</file>

<file path=xl/sharedStrings.xml><?xml version="1.0" encoding="utf-8"?>
<sst xmlns="http://schemas.openxmlformats.org/spreadsheetml/2006/main" count="268" uniqueCount="74">
  <si>
    <t>CUADRO 1</t>
  </si>
  <si>
    <t>LLEGADAS DE VISITANTES E INGRESO DE DIVISAS AL PAÍS. TERCER TRIMESTRE.</t>
  </si>
  <si>
    <t>CUADRO 2</t>
  </si>
  <si>
    <t>LLEGADAS DE TURISTAS, PERMANENCIA, GASTO PROMEDIO DIARIO INDIVIDUAL, GASTO TOTAL INDIVIDUAL E INGRESO DE DIVISAS, SEGÚN PAÍS DE RESIDENCIA.</t>
  </si>
  <si>
    <t>TERCER TRIMESTRE.</t>
  </si>
  <si>
    <t>CUADRO 3</t>
  </si>
  <si>
    <t>LLEGADAS DE TURISTAS, PERMANENCIA, GASTO PROMEDIO DIARIO INDIVIDUAL, GASTO TOTAL INDIVIDUAL E INGRESO DE DIVISAS, SEGÚN MOTIVO DEL VIAJE</t>
  </si>
  <si>
    <t>CUADRO 4</t>
  </si>
  <si>
    <t>LLEGADAS DE TURISTAS, PERMANENCIA, GASTO PROMEDIO DIARIO INDIVIDUAL, GASTO TOTAL INDIVIDUAL E INGRESO DE DIVISAS, SEGÚN MOTIVO DEL VIAJE Y PAÍS DE RESIDENCIA</t>
  </si>
  <si>
    <t>ANEXO</t>
  </si>
  <si>
    <t xml:space="preserve"> NOTAS METODOLÓGICAS</t>
  </si>
  <si>
    <t>CUADRO 1. LLEGADAS DE VISITANTES  E INGRESO DE DIVISAS AL PAÍS.</t>
  </si>
  <si>
    <t>TERCER TRIMESTRE 2022</t>
  </si>
  <si>
    <t>TIPOLOGÍA</t>
  </si>
  <si>
    <t>TERCER TRIMESTRE 2019</t>
  </si>
  <si>
    <t>LLEGADAS</t>
  </si>
  <si>
    <t>INGRESO DE DIVISAS (US$)</t>
  </si>
  <si>
    <t>TURISTAS</t>
  </si>
  <si>
    <t>EXCURSIONISTAS</t>
  </si>
  <si>
    <t>TOTAL VISITANTES</t>
  </si>
  <si>
    <t>TRANSPORTE INTERNACIONAL</t>
  </si>
  <si>
    <t>TOTAL</t>
  </si>
  <si>
    <t xml:space="preserve">Cifras revisadas 2019, provisorias 2022. Politica de Rectificación de Cifras </t>
  </si>
  <si>
    <t>Algunas cifras pueden no cuadrar con sus respectivos totales por redondeo de decimales.</t>
  </si>
  <si>
    <t>http://www.subturismo.gob.cl/wp-content/uploads/2015/10/Política-de-Revisión-y-Actualización-de-Estadisticas-de-Turismo.pdf</t>
  </si>
  <si>
    <t>CUADRO 2.  LLEGADAS DE TURISTAS, PERMANENCIA, GPDI, GTI E INGRESO DE DIVISAS, SEGÚN PAIS DE RESIDENCIA.</t>
  </si>
  <si>
    <t>PAÍS DE RESIDENCIA</t>
  </si>
  <si>
    <t>PERMANENCIA PROMEDIO (NOCHES)</t>
  </si>
  <si>
    <t>GASTO PROMEDIO DIARIO INDIVIDUAL (US$)</t>
  </si>
  <si>
    <t>GASTO TOTAL INDIVIDUAL (US$)</t>
  </si>
  <si>
    <t>AMÉRICA</t>
  </si>
  <si>
    <t>ARGENTINA</t>
  </si>
  <si>
    <t>PERU</t>
  </si>
  <si>
    <t>BRASIL</t>
  </si>
  <si>
    <t>EE.UU.</t>
  </si>
  <si>
    <t>MEXICO</t>
  </si>
  <si>
    <t>COLOMBIA</t>
  </si>
  <si>
    <t>O. AMERICA</t>
  </si>
  <si>
    <t>EUROPA</t>
  </si>
  <si>
    <t>ESPAÑA</t>
  </si>
  <si>
    <t>O. EUROPA</t>
  </si>
  <si>
    <t>O. MUNDO</t>
  </si>
  <si>
    <t>TOTAL TURISTAS</t>
  </si>
  <si>
    <t>CUADRO 3.  LLEGADAS DE TURISTAS, PERMANENCIA, GPDI, GTI E INGRESO DE DIVISAS, SEGÚN MOTIVO DEL VIAJE.</t>
  </si>
  <si>
    <t>MOTIVO DEL VIAJE</t>
  </si>
  <si>
    <t>PERSONALES</t>
  </si>
  <si>
    <t>VACACIONES</t>
  </si>
  <si>
    <t>VISITA FAMILIARES/AMIGOS</t>
  </si>
  <si>
    <t>OTRO</t>
  </si>
  <si>
    <t/>
  </si>
  <si>
    <t>NEGOCIOS</t>
  </si>
  <si>
    <t>MOTIVO DEL VIAJE (AGRUPADO)</t>
  </si>
  <si>
    <t>VISITA FAMILIARES / AMIGOS</t>
  </si>
  <si>
    <t>GASTO PROM. DIARIO INDIVIDUAL (US$)</t>
  </si>
  <si>
    <t>OTROS MOTIVOS</t>
  </si>
  <si>
    <t>Nota: En " Otros Motivos" se incorporaron los motivos: Estudios, Salud y Conexión.</t>
  </si>
  <si>
    <t>Continúa cuadro 6</t>
  </si>
  <si>
    <t>NOTAS METODOLÓGICAS</t>
  </si>
  <si>
    <t>A</t>
  </si>
  <si>
    <t>Entre las medidas sanitarias que fueron adoptadas por el Gobierno para hacer frente a la pandemia Covid-19, entra en vigencia el Decreto N° 102 el cual dispuso el cierre de fronteras a partir del 18 de marzo 2020 para transito turístico. El 23 de noviembre 2020 se modifica el Decreto principal que habilita el tránsito de extranjeros por el Aeropuerto Arturo Merino Benitez. Luego, el 5 de abril 2021 se realiza una nueva modficación decretando ahora, el cierre total de fronteras para transito turístico. El 1 de octubre 2021 entra en vigencia el Decreto N°245 que permite el ingreso de extranjeros vía Aeropuerto Arturo Merino Benitez, Diego Aracena y  Andrés Sabella. El 1 de noviembre 2021, a través del Decreto N° 275 habilita  la avanzada Aeropuerto Presidente Carlos Ibáñez del Campo. El 22 de diciembre 2021 vía decreto N°308 se amplia el número de avanzadas habilitadas sumando los pasos: Futaleufú, Huemules, Río Jeinemeni e Integración Austral. El 31 de diciembre de 2021, vía Decreto N° 320 se habilita el Paso Cristo Redentor, a partir del 04 de enero de 2022. El 01 de mayo, por medio de la Resolución N°540, se aperturaron 12 pasos terrestres: San Francisco, Pircas Negras, Aguas Negras, Vergara, Pichachén, Icalma, Perez Rosales, Coyhaique, Ingeniero Ibañez - Pallavicini, Laurita - Casa Viejas, Río Don Guillermo, Rio Bellavista (Ex Radman).</t>
  </si>
  <si>
    <t>B</t>
  </si>
  <si>
    <t>Declarado el Estado de Excepción Constitucional de Catástrofe por Calamidad Pública en el Territorio de Chile, el 18 de marzo del año 2020, seguido del cierre temporal de fronteras para el ingreso de extranjeros por emergencia de salud pública y sus posteriores ampliaciones y modificaciones, el levantamiento de encuestas en el Aeropuerto Arturo Merino Benítez se suspende a partir de marzo 2020, situación que se extendió durante el resto del año 2020, todo el año 2021 y hasta el mes de julio del 2022. A partir de la segunda quincena del mes de agosto 2023 se retomó el levantamiento de información en el Aeropuerto Arturo Merino Benitez por tanto las cifras del tercer trimestre son estimadas con informacion levantada entre los meses de agosto y septiembre 2022.</t>
  </si>
  <si>
    <t>C</t>
  </si>
  <si>
    <t xml:space="preserve">Para la estimación de las divisas del transporte internacional, se utilizó como base las proporciones históricas resultantes del Estudio del Turismo Receptivo de los años 2017 al 2019, tercer trimestre. Las que fueron aplicadas al ingreso de divisas estimadas para el total de visitantes. </t>
  </si>
  <si>
    <t>Las divisas de excursionistas y transporte internacional se estimaron en base a la proporción respecto al año 2019.</t>
  </si>
  <si>
    <t>D</t>
  </si>
  <si>
    <t>Para la estimacion de Fronteras Terrestres se utilizaron las ponderaciones del año base 2017.</t>
  </si>
  <si>
    <r>
      <rPr>
        <b/>
        <sz val="10"/>
        <color theme="7"/>
        <rFont val="Calibri"/>
        <family val="2"/>
        <scheme val="minor"/>
      </rPr>
      <t>Nota</t>
    </r>
    <r>
      <rPr>
        <sz val="10"/>
        <color theme="7"/>
        <rFont val="Calibri"/>
        <family val="2"/>
        <scheme val="minor"/>
      </rPr>
      <t>: En " Otros Motivos" se incorporaron los motivos: Estudios, Salud y Conexión.</t>
    </r>
  </si>
  <si>
    <r>
      <rPr>
        <b/>
        <sz val="10"/>
        <color theme="7"/>
        <rFont val="Calibri"/>
        <family val="2"/>
        <scheme val="minor"/>
      </rPr>
      <t>Nota</t>
    </r>
    <r>
      <rPr>
        <sz val="10"/>
        <color theme="7"/>
        <rFont val="Calibri"/>
        <family val="2"/>
        <scheme val="minor"/>
      </rPr>
      <t>: En "Otros Motivos" se incorporaron los motivos: Estudios, Salud, Conexión y Otros.</t>
    </r>
  </si>
  <si>
    <t>E</t>
  </si>
  <si>
    <t>Según la politica de rectificacion de cifras se harpa un ultima revision del microdato al cierre del año 2022</t>
  </si>
  <si>
    <t>Cifras revisadas 2019, provisorias 2022</t>
  </si>
  <si>
    <t>TERCER TRIMESTRE 2022, Cifras revisadas 2019, provisorias 2022</t>
  </si>
  <si>
    <t>CUADRO 4.  LLEGADAS DE TURISTAS, PERMANENCIA, GPDI, GTI E INGRESO DE DIVISAS, SEGÚN PAÍS DE RESIDENCIA Y MOTIVO DEL VIAJE (AGRUPADO).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</si>
</sst>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0" x14ac:knownFonts="1">
    <font>
      <sz val="11"/>
      <color theme="1"/>
      <name val="Calibri"/>
      <family val="2"/>
      <scheme val="minor"/>
    </font>
    <font>
      <sz val="11"/>
      <color theme="1"/>
      <name val="Calibri"/>
      <family val="2"/>
      <scheme val="minor"/>
    </font>
    <font>
      <b/>
      <sz val="10"/>
      <color theme="0"/>
      <name val="Calibri"/>
      <family val="2"/>
      <scheme val="minor"/>
    </font>
    <font>
      <sz val="10"/>
      <color theme="1"/>
      <name val="Calibri"/>
      <family val="2"/>
      <scheme val="minor"/>
    </font>
    <font>
      <u/>
      <sz val="11"/>
      <color theme="10"/>
      <name val="Calibri"/>
      <family val="2"/>
      <scheme val="minor"/>
    </font>
    <font>
      <sz val="10"/>
      <color theme="7"/>
      <name val="Calibri"/>
      <family val="2"/>
      <scheme val="minor"/>
    </font>
    <font>
      <b/>
      <sz val="10"/>
      <color theme="7"/>
      <name val="Calibri"/>
      <family val="2"/>
      <scheme val="minor"/>
    </font>
    <font>
      <sz val="10"/>
      <name val="Arial"/>
      <family val="2"/>
    </font>
    <font>
      <b/>
      <sz val="9"/>
      <name val="Calibri"/>
      <family val="2"/>
      <scheme val="minor"/>
    </font>
    <font>
      <b/>
      <sz val="9"/>
      <color theme="7"/>
      <name val="Calibri"/>
      <family val="2"/>
      <scheme val="minor"/>
    </font>
    <font>
      <sz val="9"/>
      <name val="Calibri"/>
      <family val="2"/>
      <scheme val="minor"/>
    </font>
    <font>
      <sz val="10"/>
      <name val="Calibri"/>
      <family val="2"/>
      <scheme val="minor"/>
    </font>
    <font>
      <b/>
      <sz val="9"/>
      <color theme="6"/>
      <name val="Calibri"/>
      <family val="2"/>
      <scheme val="minor"/>
    </font>
    <font>
      <b/>
      <sz val="10"/>
      <name val="Calibri"/>
      <family val="2"/>
      <scheme val="minor"/>
    </font>
    <font>
      <sz val="10"/>
      <color theme="4"/>
      <name val="Calibri"/>
      <family val="2"/>
      <scheme val="minor"/>
    </font>
    <font>
      <b/>
      <sz val="10"/>
      <color theme="4"/>
      <name val="Calibri"/>
      <family val="2"/>
      <scheme val="minor"/>
    </font>
    <font>
      <sz val="10"/>
      <color theme="0" tint="-0.499984740745262"/>
      <name val="Calibri"/>
      <family val="2"/>
      <scheme val="minor"/>
    </font>
    <font>
      <sz val="10"/>
      <color theme="0"/>
      <name val="Calibri"/>
      <family val="2"/>
      <scheme val="minor"/>
    </font>
    <font>
      <b/>
      <sz val="10"/>
      <color theme="1"/>
      <name val="Calibri"/>
      <family val="2"/>
      <scheme val="minor"/>
    </font>
    <font>
      <b/>
      <sz val="10"/>
      <color theme="2" tint="-0.499984740745262"/>
      <name val="Calibri"/>
      <family val="2"/>
      <scheme val="minor"/>
    </font>
  </fonts>
  <fills count="6">
    <fill>
      <patternFill patternType="none"/>
    </fill>
    <fill>
      <patternFill patternType="gray125"/>
    </fill>
    <fill>
      <patternFill patternType="solid">
        <fgColor theme="2" tint="-4.9989318521683403E-2"/>
        <bgColor indexed="64"/>
      </patternFill>
    </fill>
    <fill>
      <patternFill patternType="solid">
        <fgColor theme="6"/>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theme="6"/>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diagonal/>
    </border>
    <border>
      <left/>
      <right/>
      <top/>
      <bottom style="thin">
        <color theme="0"/>
      </bottom>
      <diagonal/>
    </border>
    <border>
      <left style="thin">
        <color theme="0"/>
      </left>
      <right style="thin">
        <color theme="0"/>
      </right>
      <top/>
      <bottom style="thin">
        <color theme="0"/>
      </bottom>
      <diagonal/>
    </border>
    <border>
      <left/>
      <right style="thin">
        <color theme="6"/>
      </right>
      <top/>
      <bottom/>
      <diagonal/>
    </border>
    <border>
      <left style="medium">
        <color theme="6"/>
      </left>
      <right/>
      <top/>
      <bottom/>
      <diagonal/>
    </border>
  </borders>
  <cellStyleXfs count="5">
    <xf numFmtId="0" fontId="0" fillId="0" borderId="0"/>
    <xf numFmtId="0" fontId="4" fillId="0" borderId="0" applyNumberForma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cellStyleXfs>
  <cellXfs count="130">
    <xf numFmtId="0" fontId="0" fillId="0" borderId="0" xfId="0"/>
    <xf numFmtId="0" fontId="5" fillId="4" borderId="0" xfId="0" applyFont="1" applyFill="1"/>
    <xf numFmtId="0" fontId="3" fillId="4" borderId="0" xfId="0" applyFont="1" applyFill="1"/>
    <xf numFmtId="3" fontId="5" fillId="4" borderId="0" xfId="0" applyNumberFormat="1" applyFont="1" applyFill="1"/>
    <xf numFmtId="0" fontId="6" fillId="4" borderId="0" xfId="0" applyFont="1" applyFill="1"/>
    <xf numFmtId="0" fontId="11" fillId="4" borderId="0" xfId="3" applyFont="1" applyFill="1"/>
    <xf numFmtId="0" fontId="11" fillId="4" borderId="0" xfId="3" applyFont="1" applyFill="1" applyAlignment="1">
      <alignment horizontal="left" vertical="center"/>
    </xf>
    <xf numFmtId="0" fontId="10" fillId="4" borderId="0" xfId="3" applyFont="1" applyFill="1"/>
    <xf numFmtId="0" fontId="9" fillId="0" borderId="0" xfId="3" applyFont="1" applyBorder="1" applyAlignment="1">
      <alignment vertical="center"/>
    </xf>
    <xf numFmtId="0" fontId="9" fillId="0" borderId="17" xfId="3" applyFont="1" applyBorder="1" applyAlignment="1">
      <alignment horizontal="left" vertical="center" indent="1"/>
    </xf>
    <xf numFmtId="0" fontId="8" fillId="4" borderId="0" xfId="3" applyFont="1" applyFill="1" applyAlignment="1">
      <alignment vertical="center"/>
    </xf>
    <xf numFmtId="49" fontId="12" fillId="4" borderId="0" xfId="3" applyNumberFormat="1" applyFont="1" applyFill="1" applyAlignment="1">
      <alignment horizontal="right" vertical="center" indent="1"/>
    </xf>
    <xf numFmtId="0" fontId="10" fillId="4" borderId="0" xfId="3" applyFont="1" applyFill="1" applyBorder="1"/>
    <xf numFmtId="0" fontId="8" fillId="4" borderId="0" xfId="3" applyFont="1" applyFill="1"/>
    <xf numFmtId="0" fontId="13" fillId="4" borderId="0" xfId="3" applyFont="1" applyFill="1"/>
    <xf numFmtId="0" fontId="10" fillId="0" borderId="0" xfId="4" applyFont="1"/>
    <xf numFmtId="0" fontId="10" fillId="4" borderId="0" xfId="4" applyFont="1" applyFill="1"/>
    <xf numFmtId="0" fontId="11" fillId="4" borderId="0" xfId="3" applyFont="1" applyFill="1" applyBorder="1"/>
    <xf numFmtId="0" fontId="3" fillId="2" borderId="0" xfId="0" applyFont="1" applyFill="1"/>
    <xf numFmtId="0" fontId="14" fillId="2" borderId="0" xfId="0" applyFont="1" applyFill="1" applyAlignment="1">
      <alignment horizontal="left" vertical="center"/>
    </xf>
    <xf numFmtId="0" fontId="15" fillId="2" borderId="0" xfId="0" applyFont="1" applyFill="1" applyAlignment="1">
      <alignment horizontal="left" vertical="center"/>
    </xf>
    <xf numFmtId="0" fontId="13" fillId="2" borderId="0" xfId="1" applyFont="1" applyFill="1"/>
    <xf numFmtId="0" fontId="16" fillId="2" borderId="1" xfId="1" applyFont="1" applyFill="1" applyBorder="1" applyAlignment="1"/>
    <xf numFmtId="0" fontId="16" fillId="2" borderId="0" xfId="0" applyFont="1" applyFill="1"/>
    <xf numFmtId="0" fontId="13" fillId="2" borderId="0" xfId="0" applyFont="1" applyFill="1"/>
    <xf numFmtId="0" fontId="13" fillId="5" borderId="16" xfId="0" applyFont="1" applyFill="1" applyBorder="1" applyAlignment="1">
      <alignment horizontal="center"/>
    </xf>
    <xf numFmtId="0" fontId="16" fillId="5" borderId="0" xfId="1" applyFont="1" applyFill="1" applyAlignment="1" applyProtection="1">
      <alignment horizontal="left"/>
    </xf>
    <xf numFmtId="0" fontId="16" fillId="5" borderId="0" xfId="1" applyFont="1" applyFill="1" applyBorder="1" applyAlignment="1" applyProtection="1">
      <alignment wrapText="1"/>
    </xf>
    <xf numFmtId="0" fontId="13" fillId="5" borderId="0" xfId="0" applyFont="1" applyFill="1" applyAlignment="1">
      <alignment horizontal="left"/>
    </xf>
    <xf numFmtId="0" fontId="6" fillId="4" borderId="0" xfId="0" applyFont="1" applyFill="1" applyAlignment="1">
      <alignment vertical="center"/>
    </xf>
    <xf numFmtId="0" fontId="13" fillId="4" borderId="0" xfId="0" applyFont="1" applyFill="1" applyAlignment="1">
      <alignment vertical="center"/>
    </xf>
    <xf numFmtId="3" fontId="11" fillId="4" borderId="0" xfId="0" applyNumberFormat="1" applyFont="1" applyFill="1"/>
    <xf numFmtId="0" fontId="11" fillId="4" borderId="0" xfId="0" applyFont="1" applyFill="1" applyAlignment="1">
      <alignment wrapText="1"/>
    </xf>
    <xf numFmtId="0" fontId="11" fillId="4" borderId="0" xfId="0" applyFont="1" applyFill="1" applyAlignment="1">
      <alignment vertical="center" wrapText="1"/>
    </xf>
    <xf numFmtId="0" fontId="11" fillId="4" borderId="0" xfId="0" applyFont="1" applyFill="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3" fontId="5" fillId="4" borderId="0" xfId="0" applyNumberFormat="1" applyFont="1" applyFill="1" applyAlignment="1">
      <alignment horizontal="center" vertical="center"/>
    </xf>
    <xf numFmtId="166" fontId="3" fillId="4" borderId="0" xfId="2" applyNumberFormat="1" applyFont="1" applyFill="1"/>
    <xf numFmtId="3" fontId="3" fillId="4" borderId="0" xfId="0" applyNumberFormat="1" applyFont="1" applyFill="1"/>
    <xf numFmtId="3" fontId="5" fillId="4" borderId="0" xfId="0" applyNumberFormat="1" applyFont="1" applyFill="1" applyAlignment="1">
      <alignment horizontal="right" vertical="center"/>
    </xf>
    <xf numFmtId="0" fontId="2" fillId="3" borderId="0" xfId="0" applyFont="1" applyFill="1"/>
    <xf numFmtId="3" fontId="2" fillId="3" borderId="3" xfId="0" applyNumberFormat="1" applyFont="1" applyFill="1" applyBorder="1" applyAlignment="1">
      <alignment horizontal="center"/>
    </xf>
    <xf numFmtId="3" fontId="2" fillId="3" borderId="4" xfId="0" applyNumberFormat="1" applyFont="1" applyFill="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0" fontId="5" fillId="4" borderId="6" xfId="0" applyFont="1" applyFill="1" applyBorder="1"/>
    <xf numFmtId="0" fontId="5" fillId="4" borderId="7" xfId="0" applyFont="1" applyFill="1" applyBorder="1"/>
    <xf numFmtId="3" fontId="5" fillId="4" borderId="7" xfId="0" applyNumberFormat="1" applyFont="1" applyFill="1" applyBorder="1" applyAlignment="1">
      <alignment horizontal="center"/>
    </xf>
    <xf numFmtId="3" fontId="2" fillId="3" borderId="11" xfId="0" applyNumberFormat="1" applyFont="1" applyFill="1" applyBorder="1" applyAlignment="1">
      <alignment horizontal="center"/>
    </xf>
    <xf numFmtId="3" fontId="2" fillId="3" borderId="12" xfId="0" applyNumberFormat="1" applyFont="1" applyFill="1" applyBorder="1" applyAlignment="1">
      <alignment horizontal="center"/>
    </xf>
    <xf numFmtId="3" fontId="2" fillId="3" borderId="11" xfId="0" applyNumberFormat="1" applyFont="1" applyFill="1" applyBorder="1"/>
    <xf numFmtId="0" fontId="6" fillId="0" borderId="0" xfId="0" applyFont="1" applyAlignment="1">
      <alignment vertical="center"/>
    </xf>
    <xf numFmtId="0" fontId="5" fillId="0" borderId="0" xfId="0" applyFont="1" applyAlignment="1">
      <alignment vertical="center" wrapText="1"/>
    </xf>
    <xf numFmtId="0" fontId="11" fillId="0" borderId="0" xfId="0" applyFont="1" applyAlignment="1">
      <alignment vertical="center" wrapText="1"/>
    </xf>
    <xf numFmtId="0" fontId="13" fillId="4" borderId="0" xfId="0" applyFont="1" applyFill="1" applyAlignment="1">
      <alignment horizontal="left" vertical="center"/>
    </xf>
    <xf numFmtId="3" fontId="11" fillId="4" borderId="0" xfId="0" applyNumberFormat="1" applyFont="1" applyFill="1" applyAlignment="1">
      <alignment horizontal="left" vertical="center"/>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2" xfId="0" applyFont="1" applyFill="1" applyBorder="1" applyAlignment="1">
      <alignment horizontal="center" vertical="center" wrapText="1"/>
    </xf>
    <xf numFmtId="1" fontId="13" fillId="4" borderId="0" xfId="0" applyNumberFormat="1" applyFont="1" applyFill="1" applyAlignment="1">
      <alignment horizontal="center" vertical="center" wrapText="1"/>
    </xf>
    <xf numFmtId="0" fontId="13" fillId="4" borderId="0" xfId="0" applyFont="1" applyFill="1" applyAlignment="1">
      <alignment horizontal="center" vertical="center" wrapText="1"/>
    </xf>
    <xf numFmtId="0" fontId="18" fillId="4" borderId="0" xfId="0" applyFont="1" applyFill="1"/>
    <xf numFmtId="3" fontId="6" fillId="4" borderId="0" xfId="0" applyNumberFormat="1" applyFont="1" applyFill="1" applyAlignment="1">
      <alignment horizontal="center" vertical="center"/>
    </xf>
    <xf numFmtId="164" fontId="6" fillId="4" borderId="0" xfId="0" applyNumberFormat="1" applyFont="1" applyFill="1" applyAlignment="1">
      <alignment horizontal="center" vertical="center"/>
    </xf>
    <xf numFmtId="164" fontId="3" fillId="4" borderId="0" xfId="0" applyNumberFormat="1" applyFont="1" applyFill="1"/>
    <xf numFmtId="3" fontId="5" fillId="4" borderId="0" xfId="0" applyNumberFormat="1" applyFont="1" applyFill="1" applyAlignment="1">
      <alignment horizontal="left" vertical="center"/>
    </xf>
    <xf numFmtId="164" fontId="5" fillId="4" borderId="0" xfId="0" applyNumberFormat="1" applyFont="1" applyFill="1" applyAlignment="1">
      <alignment horizontal="center" vertical="center"/>
    </xf>
    <xf numFmtId="0" fontId="5" fillId="4" borderId="0" xfId="0" applyFont="1" applyFill="1" applyAlignment="1">
      <alignment horizontal="center" vertical="center"/>
    </xf>
    <xf numFmtId="3" fontId="11" fillId="4" borderId="0" xfId="0" applyNumberFormat="1" applyFont="1" applyFill="1" applyAlignment="1">
      <alignment horizontal="center"/>
    </xf>
    <xf numFmtId="164" fontId="11" fillId="4" borderId="0" xfId="0" applyNumberFormat="1" applyFont="1" applyFill="1" applyAlignment="1">
      <alignment horizontal="center"/>
    </xf>
    <xf numFmtId="165" fontId="11" fillId="4" borderId="0" xfId="0" applyNumberFormat="1" applyFont="1" applyFill="1" applyAlignment="1">
      <alignment horizontal="center"/>
    </xf>
    <xf numFmtId="3" fontId="5" fillId="4" borderId="0" xfId="0" applyNumberFormat="1" applyFont="1" applyFill="1" applyAlignment="1">
      <alignment horizontal="center"/>
    </xf>
    <xf numFmtId="164" fontId="5" fillId="4" borderId="0" xfId="0" applyNumberFormat="1" applyFont="1" applyFill="1" applyAlignment="1">
      <alignment horizontal="center"/>
    </xf>
    <xf numFmtId="0" fontId="2" fillId="3" borderId="2" xfId="0" applyFont="1" applyFill="1" applyBorder="1"/>
    <xf numFmtId="3" fontId="2" fillId="3" borderId="8" xfId="0" applyNumberFormat="1" applyFont="1" applyFill="1" applyBorder="1" applyAlignment="1">
      <alignment horizontal="center"/>
    </xf>
    <xf numFmtId="164" fontId="2" fillId="3" borderId="9" xfId="0" applyNumberFormat="1" applyFont="1" applyFill="1" applyBorder="1" applyAlignment="1">
      <alignment horizontal="center"/>
    </xf>
    <xf numFmtId="3" fontId="2" fillId="3" borderId="10" xfId="0" applyNumberFormat="1" applyFont="1" applyFill="1" applyBorder="1" applyAlignment="1">
      <alignment horizontal="center"/>
    </xf>
    <xf numFmtId="164" fontId="11" fillId="4" borderId="0" xfId="0" applyNumberFormat="1" applyFont="1" applyFill="1"/>
    <xf numFmtId="3" fontId="19" fillId="4" borderId="0" xfId="0" applyNumberFormat="1" applyFont="1" applyFill="1"/>
    <xf numFmtId="0" fontId="13" fillId="0" borderId="0" xfId="0" applyFont="1" applyAlignment="1">
      <alignment vertical="top" wrapText="1"/>
    </xf>
    <xf numFmtId="0" fontId="6" fillId="4" borderId="0" xfId="0" applyFont="1" applyFill="1" applyAlignment="1">
      <alignment vertical="top"/>
    </xf>
    <xf numFmtId="0" fontId="11" fillId="4" borderId="0" xfId="0" applyFont="1" applyFill="1" applyAlignment="1">
      <alignment vertical="top"/>
    </xf>
    <xf numFmtId="0" fontId="11" fillId="4" borderId="0" xfId="0" applyFont="1" applyFill="1" applyAlignment="1">
      <alignment vertical="top" wrapText="1"/>
    </xf>
    <xf numFmtId="0" fontId="17" fillId="4" borderId="0" xfId="0" applyFont="1" applyFill="1" applyAlignment="1">
      <alignment horizontal="left"/>
    </xf>
    <xf numFmtId="0" fontId="6" fillId="4" borderId="0" xfId="0" applyFont="1" applyFill="1" applyAlignment="1">
      <alignment horizontal="center" vertical="center" wrapText="1"/>
    </xf>
    <xf numFmtId="3" fontId="6" fillId="4" borderId="0" xfId="0" applyNumberFormat="1" applyFont="1" applyFill="1" applyAlignment="1">
      <alignment horizontal="right" vertical="center"/>
    </xf>
    <xf numFmtId="164" fontId="6" fillId="4" borderId="0" xfId="0" applyNumberFormat="1" applyFont="1" applyFill="1" applyAlignment="1">
      <alignment horizontal="right" vertical="center"/>
    </xf>
    <xf numFmtId="9" fontId="3" fillId="4" borderId="0" xfId="2" applyFont="1" applyFill="1"/>
    <xf numFmtId="164" fontId="5" fillId="4" borderId="0" xfId="0" applyNumberFormat="1" applyFont="1" applyFill="1" applyAlignment="1">
      <alignment horizontal="right" vertical="center"/>
    </xf>
    <xf numFmtId="165" fontId="11" fillId="4" borderId="0" xfId="0" applyNumberFormat="1" applyFont="1" applyFill="1"/>
    <xf numFmtId="3" fontId="2" fillId="3" borderId="8" xfId="0" applyNumberFormat="1" applyFont="1" applyFill="1" applyBorder="1"/>
    <xf numFmtId="164" fontId="2" fillId="3" borderId="9" xfId="0" applyNumberFormat="1" applyFont="1" applyFill="1" applyBorder="1"/>
    <xf numFmtId="3" fontId="2" fillId="3" borderId="10" xfId="0" applyNumberFormat="1" applyFont="1" applyFill="1" applyBorder="1"/>
    <xf numFmtId="164" fontId="5" fillId="4" borderId="0" xfId="0" applyNumberFormat="1" applyFont="1" applyFill="1"/>
    <xf numFmtId="3" fontId="6" fillId="4" borderId="0" xfId="0" applyNumberFormat="1" applyFont="1" applyFill="1"/>
    <xf numFmtId="0" fontId="17" fillId="3" borderId="8" xfId="0" applyFont="1" applyFill="1" applyBorder="1"/>
    <xf numFmtId="0" fontId="2" fillId="3" borderId="10" xfId="0" applyFont="1" applyFill="1" applyBorder="1"/>
    <xf numFmtId="0" fontId="13" fillId="4" borderId="0" xfId="0" applyFont="1" applyFill="1" applyAlignment="1">
      <alignment wrapText="1"/>
    </xf>
    <xf numFmtId="164" fontId="6" fillId="4" borderId="0" xfId="0" applyNumberFormat="1" applyFont="1" applyFill="1"/>
    <xf numFmtId="3" fontId="2" fillId="3" borderId="9" xfId="0" applyNumberFormat="1" applyFont="1" applyFill="1" applyBorder="1"/>
    <xf numFmtId="165" fontId="5" fillId="4" borderId="0" xfId="0" applyNumberFormat="1" applyFont="1" applyFill="1"/>
    <xf numFmtId="0" fontId="5" fillId="4" borderId="0" xfId="0" applyFont="1" applyFill="1" applyAlignment="1">
      <alignment horizontal="left"/>
    </xf>
    <xf numFmtId="165" fontId="6" fillId="4" borderId="0" xfId="0" applyNumberFormat="1" applyFont="1" applyFill="1"/>
    <xf numFmtId="1" fontId="2" fillId="3" borderId="5"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 fontId="2" fillId="3" borderId="15" xfId="0" applyNumberFormat="1" applyFont="1" applyFill="1" applyBorder="1" applyAlignment="1">
      <alignment horizontal="center" vertical="center" wrapText="1"/>
    </xf>
    <xf numFmtId="0" fontId="17" fillId="3" borderId="15" xfId="0" applyFont="1" applyFill="1" applyBorder="1"/>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6" fillId="4" borderId="0" xfId="0" applyFont="1" applyFill="1" applyAlignment="1">
      <alignment horizontal="left" vertical="top" wrapText="1"/>
    </xf>
    <xf numFmtId="0" fontId="2" fillId="3" borderId="13" xfId="0" applyFont="1" applyFill="1" applyBorder="1" applyAlignment="1">
      <alignment horizontal="left" vertical="center" wrapText="1"/>
    </xf>
    <xf numFmtId="0" fontId="17" fillId="3" borderId="0" xfId="0" applyFont="1" applyFill="1" applyAlignment="1">
      <alignment horizontal="left"/>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17" fillId="3" borderId="15" xfId="0" applyFont="1" applyFill="1" applyBorder="1" applyAlignment="1">
      <alignment horizontal="left"/>
    </xf>
    <xf numFmtId="1" fontId="2" fillId="3" borderId="5" xfId="0" applyNumberFormat="1" applyFont="1" applyFill="1" applyBorder="1" applyAlignment="1">
      <alignment horizontal="center" vertical="center" wrapText="1"/>
    </xf>
    <xf numFmtId="1" fontId="2" fillId="3" borderId="15"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17" fillId="3" borderId="15" xfId="0" applyFont="1" applyFill="1" applyBorder="1" applyAlignment="1"/>
    <xf numFmtId="0" fontId="10" fillId="4" borderId="0" xfId="3" applyFont="1" applyFill="1" applyAlignment="1">
      <alignment horizontal="left" vertical="top" wrapText="1"/>
    </xf>
    <xf numFmtId="0" fontId="10" fillId="0" borderId="0" xfId="3" applyFont="1" applyFill="1" applyAlignment="1">
      <alignment horizontal="left" vertical="top" wrapText="1"/>
    </xf>
  </cellXfs>
  <cellStyles count="5">
    <cellStyle name="Hipervínculo" xfId="1" builtinId="8"/>
    <cellStyle name="Normal" xfId="0" builtinId="0"/>
    <cellStyle name="Normal 2" xfId="3" xr:uid="{1A7E65D4-E5FB-4EDD-B6B4-01DFF742DB0F}"/>
    <cellStyle name="Normal_C7" xfId="4" xr:uid="{5D9E57C5-2C42-48BC-A308-871CB616B1C0}"/>
    <cellStyle name="Porcentaje" xfId="2" builtinId="5"/>
  </cellStyles>
  <dxfs count="0"/>
  <tableStyles count="0" defaultTableStyle="TableStyleMedium2" defaultPivotStyle="PivotStyleLight16"/>
  <colors>
    <mruColors>
      <color rgb="FF38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1</xdr:colOff>
      <xdr:row>23</xdr:row>
      <xdr:rowOff>142874</xdr:rowOff>
    </xdr:from>
    <xdr:to>
      <xdr:col>15</xdr:col>
      <xdr:colOff>495300</xdr:colOff>
      <xdr:row>28</xdr:row>
      <xdr:rowOff>83819</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1" y="4173854"/>
          <a:ext cx="12214859" cy="817245"/>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23</xdr:row>
      <xdr:rowOff>76200</xdr:rowOff>
    </xdr:from>
    <xdr:to>
      <xdr:col>2</xdr:col>
      <xdr:colOff>354055</xdr:colOff>
      <xdr:row>23</xdr:row>
      <xdr:rowOff>162550</xdr:rowOff>
    </xdr:to>
    <xdr:grpSp>
      <xdr:nvGrpSpPr>
        <xdr:cNvPr id="15" name="Agrupar 12">
          <a:extLst>
            <a:ext uri="{FF2B5EF4-FFF2-40B4-BE49-F238E27FC236}">
              <a16:creationId xmlns:a16="http://schemas.microsoft.com/office/drawing/2014/main" id="{00000000-0008-0000-0000-00000F000000}"/>
            </a:ext>
          </a:extLst>
        </xdr:cNvPr>
        <xdr:cNvGrpSpPr/>
      </xdr:nvGrpSpPr>
      <xdr:grpSpPr>
        <a:xfrm>
          <a:off x="0" y="4107180"/>
          <a:ext cx="1923775" cy="86350"/>
          <a:chOff x="-855581" y="7329875"/>
          <a:chExt cx="3019627" cy="127007"/>
        </a:xfrm>
      </xdr:grpSpPr>
      <xdr:sp macro="" textlink="">
        <xdr:nvSpPr>
          <xdr:cNvPr id="16" name="Rectángulo 15">
            <a:extLst>
              <a:ext uri="{FF2B5EF4-FFF2-40B4-BE49-F238E27FC236}">
                <a16:creationId xmlns:a16="http://schemas.microsoft.com/office/drawing/2014/main" id="{00000000-0008-0000-0000-000010000000}"/>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7" name="Rectángulo 16">
            <a:extLst>
              <a:ext uri="{FF2B5EF4-FFF2-40B4-BE49-F238E27FC236}">
                <a16:creationId xmlns:a16="http://schemas.microsoft.com/office/drawing/2014/main" id="{00000000-0008-0000-0000-000011000000}"/>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8" name="Rectángulo 17">
            <a:extLst>
              <a:ext uri="{FF2B5EF4-FFF2-40B4-BE49-F238E27FC236}">
                <a16:creationId xmlns:a16="http://schemas.microsoft.com/office/drawing/2014/main" id="{00000000-0008-0000-0000-000012000000}"/>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9" name="Rectángulo 18">
            <a:extLst>
              <a:ext uri="{FF2B5EF4-FFF2-40B4-BE49-F238E27FC236}">
                <a16:creationId xmlns:a16="http://schemas.microsoft.com/office/drawing/2014/main" id="{00000000-0008-0000-0000-000013000000}"/>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20" name="Rectángulo 19">
            <a:extLst>
              <a:ext uri="{FF2B5EF4-FFF2-40B4-BE49-F238E27FC236}">
                <a16:creationId xmlns:a16="http://schemas.microsoft.com/office/drawing/2014/main" id="{00000000-0008-0000-0000-000014000000}"/>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8</xdr:col>
      <xdr:colOff>674593</xdr:colOff>
      <xdr:row>24</xdr:row>
      <xdr:rowOff>67235</xdr:rowOff>
    </xdr:from>
    <xdr:to>
      <xdr:col>15</xdr:col>
      <xdr:colOff>23811</xdr:colOff>
      <xdr:row>27</xdr:row>
      <xdr:rowOff>88974</xdr:rowOff>
    </xdr:to>
    <xdr:sp macro="" textlink="">
      <xdr:nvSpPr>
        <xdr:cNvPr id="21" name="CuadroTexto 30">
          <a:extLst>
            <a:ext uri="{FF2B5EF4-FFF2-40B4-BE49-F238E27FC236}">
              <a16:creationId xmlns:a16="http://schemas.microsoft.com/office/drawing/2014/main" id="{00000000-0008-0000-0000-000015000000}"/>
            </a:ext>
          </a:extLst>
        </xdr:cNvPr>
        <xdr:cNvSpPr txBox="1"/>
      </xdr:nvSpPr>
      <xdr:spPr>
        <a:xfrm>
          <a:off x="6770593" y="6525185"/>
          <a:ext cx="4635593" cy="5932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xdr:from>
      <xdr:col>0</xdr:col>
      <xdr:colOff>0</xdr:colOff>
      <xdr:row>0</xdr:row>
      <xdr:rowOff>0</xdr:rowOff>
    </xdr:from>
    <xdr:to>
      <xdr:col>15</xdr:col>
      <xdr:colOff>274320</xdr:colOff>
      <xdr:row>6</xdr:row>
      <xdr:rowOff>99060</xdr:rowOff>
    </xdr:to>
    <xdr:sp macro="" textlink="">
      <xdr:nvSpPr>
        <xdr:cNvPr id="33" name="Rectángulo 32">
          <a:extLst>
            <a:ext uri="{FF2B5EF4-FFF2-40B4-BE49-F238E27FC236}">
              <a16:creationId xmlns:a16="http://schemas.microsoft.com/office/drawing/2014/main" id="{00000000-0008-0000-0000-000021000000}"/>
            </a:ext>
          </a:extLst>
        </xdr:cNvPr>
        <xdr:cNvSpPr/>
      </xdr:nvSpPr>
      <xdr:spPr>
        <a:xfrm>
          <a:off x="0" y="0"/>
          <a:ext cx="11993880" cy="115062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537789</xdr:colOff>
      <xdr:row>0</xdr:row>
      <xdr:rowOff>121269</xdr:rowOff>
    </xdr:from>
    <xdr:to>
      <xdr:col>1</xdr:col>
      <xdr:colOff>537789</xdr:colOff>
      <xdr:row>3</xdr:row>
      <xdr:rowOff>128019</xdr:rowOff>
    </xdr:to>
    <xdr:cxnSp macro="">
      <xdr:nvCxnSpPr>
        <xdr:cNvPr id="36" name="Conector recto 35">
          <a:extLst>
            <a:ext uri="{FF2B5EF4-FFF2-40B4-BE49-F238E27FC236}">
              <a16:creationId xmlns:a16="http://schemas.microsoft.com/office/drawing/2014/main" id="{00000000-0008-0000-0000-000024000000}"/>
            </a:ext>
          </a:extLst>
        </xdr:cNvPr>
        <xdr:cNvCxnSpPr/>
      </xdr:nvCxnSpPr>
      <xdr:spPr>
        <a:xfrm>
          <a:off x="1299789" y="121269"/>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19051</xdr:colOff>
      <xdr:row>0</xdr:row>
      <xdr:rowOff>95250</xdr:rowOff>
    </xdr:from>
    <xdr:to>
      <xdr:col>1</xdr:col>
      <xdr:colOff>485775</xdr:colOff>
      <xdr:row>4</xdr:row>
      <xdr:rowOff>156247</xdr:rowOff>
    </xdr:to>
    <xdr:sp macro="" textlink="">
      <xdr:nvSpPr>
        <xdr:cNvPr id="38" name="CuadroTexto 12">
          <a:extLst>
            <a:ext uri="{FF2B5EF4-FFF2-40B4-BE49-F238E27FC236}">
              <a16:creationId xmlns:a16="http://schemas.microsoft.com/office/drawing/2014/main" id="{00000000-0008-0000-0000-000026000000}"/>
            </a:ext>
          </a:extLst>
        </xdr:cNvPr>
        <xdr:cNvSpPr txBox="1"/>
      </xdr:nvSpPr>
      <xdr:spPr>
        <a:xfrm>
          <a:off x="19051" y="95250"/>
          <a:ext cx="1251584" cy="1165897"/>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ct val="60000"/>
            </a:lnSpc>
          </a:pPr>
          <a:r>
            <a:rPr lang="es-ES" sz="5400" b="1">
              <a:solidFill>
                <a:schemeClr val="bg1"/>
              </a:solidFill>
              <a:latin typeface="Verdana" panose="020B0604030504040204" pitchFamily="34" charset="0"/>
              <a:ea typeface="Verdana" panose="020B0604030504040204" pitchFamily="34" charset="0"/>
            </a:rPr>
            <a:t>20</a:t>
          </a:r>
        </a:p>
        <a:p>
          <a:pPr algn="r">
            <a:lnSpc>
              <a:spcPct val="60000"/>
            </a:lnSpc>
          </a:pPr>
          <a:r>
            <a:rPr lang="es-ES" sz="5400" b="1">
              <a:solidFill>
                <a:schemeClr val="bg1"/>
              </a:solidFill>
              <a:latin typeface="Verdana" panose="020B0604030504040204" pitchFamily="34" charset="0"/>
              <a:ea typeface="Verdana" panose="020B0604030504040204" pitchFamily="34" charset="0"/>
            </a:rPr>
            <a:t>22</a:t>
          </a:r>
        </a:p>
      </xdr:txBody>
    </xdr:sp>
    <xdr:clientData/>
  </xdr:twoCellAnchor>
  <xdr:twoCellAnchor>
    <xdr:from>
      <xdr:col>1</xdr:col>
      <xdr:colOff>542667</xdr:colOff>
      <xdr:row>0</xdr:row>
      <xdr:rowOff>167371</xdr:rowOff>
    </xdr:from>
    <xdr:to>
      <xdr:col>7</xdr:col>
      <xdr:colOff>581025</xdr:colOff>
      <xdr:row>3</xdr:row>
      <xdr:rowOff>190501</xdr:rowOff>
    </xdr:to>
    <xdr:sp macro="" textlink="">
      <xdr:nvSpPr>
        <xdr:cNvPr id="31" name="CuadroTexto 13">
          <a:extLst>
            <a:ext uri="{FF2B5EF4-FFF2-40B4-BE49-F238E27FC236}">
              <a16:creationId xmlns:a16="http://schemas.microsoft.com/office/drawing/2014/main" id="{00000000-0008-0000-0000-00001F000000}"/>
            </a:ext>
          </a:extLst>
        </xdr:cNvPr>
        <xdr:cNvSpPr txBox="1"/>
      </xdr:nvSpPr>
      <xdr:spPr>
        <a:xfrm>
          <a:off x="1304667" y="167371"/>
          <a:ext cx="4610358" cy="880380"/>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80000"/>
            </a:lnSpc>
          </a:pPr>
          <a:r>
            <a:rPr lang="es-ES" sz="3200">
              <a:solidFill>
                <a:schemeClr val="bg1"/>
              </a:solidFill>
              <a:latin typeface="+mn-lt"/>
              <a:ea typeface="Verdana" panose="020B0604030504040204" pitchFamily="34" charset="0"/>
            </a:rPr>
            <a:t>TURISMO RECEPTIVO</a:t>
          </a:r>
        </a:p>
        <a:p>
          <a:pPr>
            <a:lnSpc>
              <a:spcPct val="80000"/>
            </a:lnSpc>
          </a:pPr>
          <a:r>
            <a:rPr lang="es-ES" sz="1600">
              <a:solidFill>
                <a:schemeClr val="bg1"/>
              </a:solidFill>
              <a:latin typeface="+mn-lt"/>
              <a:ea typeface="Verdana" panose="020B0604030504040204" pitchFamily="34" charset="0"/>
            </a:rPr>
            <a:t>TERCER TRIMESTRE, AÑO</a:t>
          </a:r>
          <a:r>
            <a:rPr lang="es-ES" sz="1600" baseline="0">
              <a:solidFill>
                <a:schemeClr val="bg1"/>
              </a:solidFill>
              <a:latin typeface="+mn-lt"/>
              <a:ea typeface="Verdana" panose="020B0604030504040204" pitchFamily="34" charset="0"/>
            </a:rPr>
            <a:t> 2022</a:t>
          </a:r>
          <a:endParaRPr lang="es-ES" sz="1600">
            <a:solidFill>
              <a:schemeClr val="bg1"/>
            </a:solidFill>
            <a:latin typeface="+mn-lt"/>
            <a:ea typeface="Verdana" panose="020B0604030504040204" pitchFamily="34" charset="0"/>
          </a:endParaRPr>
        </a:p>
        <a:p>
          <a:pPr>
            <a:lnSpc>
              <a:spcPct val="80000"/>
            </a:lnSpc>
          </a:pPr>
          <a:r>
            <a:rPr lang="es-ES" sz="1100">
              <a:solidFill>
                <a:schemeClr val="bg1"/>
              </a:solidFill>
              <a:latin typeface="+mn-lt"/>
              <a:ea typeface="Verdana" panose="020B0604030504040204" pitchFamily="34" charset="0"/>
            </a:rPr>
            <a:t>CIFRAS PROVISORIAS</a:t>
          </a:r>
          <a:endParaRPr lang="es-ES" sz="2400">
            <a:solidFill>
              <a:schemeClr val="bg1"/>
            </a:solidFill>
            <a:latin typeface="+mn-lt"/>
            <a:ea typeface="Verdana" panose="020B0604030504040204" pitchFamily="34" charset="0"/>
          </a:endParaRPr>
        </a:p>
        <a:p>
          <a:pPr>
            <a:lnSpc>
              <a:spcPct val="80000"/>
            </a:lnSpc>
          </a:pPr>
          <a:endParaRPr lang="es-ES" sz="2400">
            <a:solidFill>
              <a:schemeClr val="bg1"/>
            </a:solidFill>
            <a:latin typeface="+mj-lt"/>
          </a:endParaRPr>
        </a:p>
      </xdr:txBody>
    </xdr:sp>
    <xdr:clientData/>
  </xdr:twoCellAnchor>
  <xdr:twoCellAnchor>
    <xdr:from>
      <xdr:col>2</xdr:col>
      <xdr:colOff>352423</xdr:colOff>
      <xdr:row>23</xdr:row>
      <xdr:rowOff>47624</xdr:rowOff>
    </xdr:from>
    <xdr:to>
      <xdr:col>15</xdr:col>
      <xdr:colOff>495302</xdr:colOff>
      <xdr:row>23</xdr:row>
      <xdr:rowOff>121918</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rot="5400000" flipH="1">
          <a:off x="7031356" y="-1030609"/>
          <a:ext cx="74294" cy="10292719"/>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rgbClr val="EB0128"/>
            </a:solidFill>
          </a:endParaRPr>
        </a:p>
      </xdr:txBody>
    </xdr:sp>
    <xdr:clientData/>
  </xdr:twoCellAnchor>
  <xdr:twoCellAnchor editAs="oneCell">
    <xdr:from>
      <xdr:col>0</xdr:col>
      <xdr:colOff>0</xdr:colOff>
      <xdr:row>24</xdr:row>
      <xdr:rowOff>9525</xdr:rowOff>
    </xdr:from>
    <xdr:to>
      <xdr:col>2</xdr:col>
      <xdr:colOff>314267</xdr:colOff>
      <xdr:row>28</xdr:row>
      <xdr:rowOff>22498</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a:stretch>
      </xdr:blipFill>
      <xdr:spPr>
        <a:xfrm>
          <a:off x="0" y="6467475"/>
          <a:ext cx="1834457" cy="736873"/>
        </a:xfrm>
        <a:prstGeom prst="rect">
          <a:avLst/>
        </a:prstGeom>
      </xdr:spPr>
    </xdr:pic>
    <xdr:clientData/>
  </xdr:twoCellAnchor>
  <xdr:twoCellAnchor editAs="oneCell">
    <xdr:from>
      <xdr:col>12</xdr:col>
      <xdr:colOff>544830</xdr:colOff>
      <xdr:row>0</xdr:row>
      <xdr:rowOff>17145</xdr:rowOff>
    </xdr:from>
    <xdr:to>
      <xdr:col>15</xdr:col>
      <xdr:colOff>205740</xdr:colOff>
      <xdr:row>6</xdr:row>
      <xdr:rowOff>95136</xdr:rowOff>
    </xdr:to>
    <xdr:pic>
      <xdr:nvPicPr>
        <xdr:cNvPr id="23" name="Imagen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9810" y="17145"/>
          <a:ext cx="2023110" cy="1137171"/>
        </a:xfrm>
        <a:prstGeom prst="rect">
          <a:avLst/>
        </a:prstGeom>
      </xdr:spPr>
    </xdr:pic>
    <xdr:clientData/>
  </xdr:twoCellAnchor>
  <xdr:twoCellAnchor>
    <xdr:from>
      <xdr:col>0</xdr:col>
      <xdr:colOff>273000</xdr:colOff>
      <xdr:row>6</xdr:row>
      <xdr:rowOff>58840</xdr:rowOff>
    </xdr:from>
    <xdr:to>
      <xdr:col>0</xdr:col>
      <xdr:colOff>273000</xdr:colOff>
      <xdr:row>8</xdr:row>
      <xdr:rowOff>111562</xdr:rowOff>
    </xdr:to>
    <xdr:cxnSp macro="">
      <xdr:nvCxnSpPr>
        <xdr:cNvPr id="24" name="Conector recto 23">
          <a:extLst>
            <a:ext uri="{FF2B5EF4-FFF2-40B4-BE49-F238E27FC236}">
              <a16:creationId xmlns:a16="http://schemas.microsoft.com/office/drawing/2014/main" id="{00000000-0008-0000-0000-000018000000}"/>
            </a:ext>
          </a:extLst>
        </xdr:cNvPr>
        <xdr:cNvCxnSpPr/>
      </xdr:nvCxnSpPr>
      <xdr:spPr>
        <a:xfrm>
          <a:off x="273000" y="1110400"/>
          <a:ext cx="0" cy="403242"/>
        </a:xfrm>
        <a:prstGeom prst="line">
          <a:avLst/>
        </a:prstGeom>
        <a:ln w="3175" cmpd="sng">
          <a:solidFill>
            <a:schemeClr val="accent3"/>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316230</xdr:colOff>
      <xdr:row>6</xdr:row>
      <xdr:rowOff>76200</xdr:rowOff>
    </xdr:from>
    <xdr:to>
      <xdr:col>5</xdr:col>
      <xdr:colOff>488949</xdr:colOff>
      <xdr:row>8</xdr:row>
      <xdr:rowOff>137160</xdr:rowOff>
    </xdr:to>
    <xdr:sp macro="" textlink="">
      <xdr:nvSpPr>
        <xdr:cNvPr id="25" name="Título 1">
          <a:extLst>
            <a:ext uri="{FF2B5EF4-FFF2-40B4-BE49-F238E27FC236}">
              <a16:creationId xmlns:a16="http://schemas.microsoft.com/office/drawing/2014/main" id="{00000000-0008-0000-0000-000019000000}"/>
            </a:ext>
          </a:extLst>
        </xdr:cNvPr>
        <xdr:cNvSpPr txBox="1">
          <a:spLocks/>
        </xdr:cNvSpPr>
      </xdr:nvSpPr>
      <xdr:spPr>
        <a:xfrm>
          <a:off x="316230" y="1127760"/>
          <a:ext cx="4097019" cy="411480"/>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Contenido</a:t>
          </a:r>
          <a:endParaRPr lang="en-US" sz="2400">
            <a:solidFill>
              <a:schemeClr val="accent3"/>
            </a:solidFill>
            <a:latin typeface="Calibri Light"/>
            <a:cs typeface="Calibri Light"/>
          </a:endParaRPr>
        </a:p>
      </xdr:txBody>
    </xdr:sp>
    <xdr:clientData/>
  </xdr:twoCellAnchor>
  <xdr:twoCellAnchor>
    <xdr:from>
      <xdr:col>2</xdr:col>
      <xdr:colOff>752476</xdr:colOff>
      <xdr:row>24</xdr:row>
      <xdr:rowOff>52388</xdr:rowOff>
    </xdr:from>
    <xdr:to>
      <xdr:col>6</xdr:col>
      <xdr:colOff>583028</xdr:colOff>
      <xdr:row>27</xdr:row>
      <xdr:rowOff>74127</xdr:rowOff>
    </xdr:to>
    <xdr:sp macro="" textlink="">
      <xdr:nvSpPr>
        <xdr:cNvPr id="26" name="CuadroTexto 9">
          <a:extLst>
            <a:ext uri="{FF2B5EF4-FFF2-40B4-BE49-F238E27FC236}">
              <a16:creationId xmlns:a16="http://schemas.microsoft.com/office/drawing/2014/main" id="{00000000-0008-0000-0000-00001A000000}"/>
            </a:ext>
          </a:extLst>
        </xdr:cNvPr>
        <xdr:cNvSpPr txBox="1"/>
      </xdr:nvSpPr>
      <xdr:spPr>
        <a:xfrm>
          <a:off x="2276476" y="6510338"/>
          <a:ext cx="2878552" cy="5932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4" name="3 Bisel">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406CE08D-CB2D-4F6B-9D2C-6B2DD1AF8F69}"/>
            </a:ext>
          </a:extLst>
        </xdr:cNvPr>
        <xdr:cNvSpPr/>
      </xdr:nvSpPr>
      <xdr:spPr>
        <a:xfrm>
          <a:off x="0" y="0"/>
          <a:ext cx="90868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twoCellAnchor>
    <xdr:from>
      <xdr:col>2</xdr:col>
      <xdr:colOff>283572</xdr:colOff>
      <xdr:row>3</xdr:row>
      <xdr:rowOff>94155</xdr:rowOff>
    </xdr:from>
    <xdr:to>
      <xdr:col>17</xdr:col>
      <xdr:colOff>5963</xdr:colOff>
      <xdr:row>3</xdr:row>
      <xdr:rowOff>171030</xdr:rowOff>
    </xdr:to>
    <xdr:grpSp>
      <xdr:nvGrpSpPr>
        <xdr:cNvPr id="3" name="Grupo 2">
          <a:extLst>
            <a:ext uri="{FF2B5EF4-FFF2-40B4-BE49-F238E27FC236}">
              <a16:creationId xmlns:a16="http://schemas.microsoft.com/office/drawing/2014/main" id="{B0765F2D-C808-433D-851D-CB637016B6F4}"/>
            </a:ext>
          </a:extLst>
        </xdr:cNvPr>
        <xdr:cNvGrpSpPr/>
      </xdr:nvGrpSpPr>
      <xdr:grpSpPr>
        <a:xfrm>
          <a:off x="1853292" y="665655"/>
          <a:ext cx="11457191" cy="76875"/>
          <a:chOff x="609600" y="495288"/>
          <a:chExt cx="12625076" cy="86400"/>
        </a:xfrm>
      </xdr:grpSpPr>
      <xdr:grpSp>
        <xdr:nvGrpSpPr>
          <xdr:cNvPr id="4" name="Agrupar 12">
            <a:extLst>
              <a:ext uri="{FF2B5EF4-FFF2-40B4-BE49-F238E27FC236}">
                <a16:creationId xmlns:a16="http://schemas.microsoft.com/office/drawing/2014/main" id="{60465094-4067-1E4D-23EA-8FA36ACE7993}"/>
              </a:ext>
            </a:extLst>
          </xdr:cNvPr>
          <xdr:cNvGrpSpPr/>
        </xdr:nvGrpSpPr>
        <xdr:grpSpPr>
          <a:xfrm>
            <a:off x="609600" y="495318"/>
            <a:ext cx="2781300" cy="85726"/>
            <a:chOff x="-855581" y="7329874"/>
            <a:chExt cx="3019627" cy="127008"/>
          </a:xfrm>
        </xdr:grpSpPr>
        <xdr:sp macro="" textlink="">
          <xdr:nvSpPr>
            <xdr:cNvPr id="6" name="Rectángulo 5">
              <a:extLst>
                <a:ext uri="{FF2B5EF4-FFF2-40B4-BE49-F238E27FC236}">
                  <a16:creationId xmlns:a16="http://schemas.microsoft.com/office/drawing/2014/main" id="{DB846F99-E6BE-4CC7-B88E-850818A70EDA}"/>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7" name="Rectángulo 6">
              <a:extLst>
                <a:ext uri="{FF2B5EF4-FFF2-40B4-BE49-F238E27FC236}">
                  <a16:creationId xmlns:a16="http://schemas.microsoft.com/office/drawing/2014/main" id="{D31F0518-607C-0D02-530F-A1F8F69490B8}"/>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8" name="Rectángulo 7">
              <a:extLst>
                <a:ext uri="{FF2B5EF4-FFF2-40B4-BE49-F238E27FC236}">
                  <a16:creationId xmlns:a16="http://schemas.microsoft.com/office/drawing/2014/main" id="{AEAD3D47-E7EB-DA2E-FC6B-22A7EC5FC1F2}"/>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9" name="Rectángulo 8">
              <a:extLst>
                <a:ext uri="{FF2B5EF4-FFF2-40B4-BE49-F238E27FC236}">
                  <a16:creationId xmlns:a16="http://schemas.microsoft.com/office/drawing/2014/main" id="{CA192FD6-AE29-3FF4-C8C0-5F0150A64515}"/>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0" name="Rectángulo 9">
              <a:extLst>
                <a:ext uri="{FF2B5EF4-FFF2-40B4-BE49-F238E27FC236}">
                  <a16:creationId xmlns:a16="http://schemas.microsoft.com/office/drawing/2014/main" id="{75892544-F3C4-53EE-5D73-DD41E111A017}"/>
                </a:ext>
              </a:extLst>
            </xdr:cNvPr>
            <xdr:cNvSpPr/>
          </xdr:nvSpPr>
          <xdr:spPr>
            <a:xfrm rot="5400000" flipH="1">
              <a:off x="-616036" y="7090329"/>
              <a:ext cx="125789"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sp macro="" textlink="">
        <xdr:nvSpPr>
          <xdr:cNvPr id="5" name="Rectángulo 4">
            <a:extLst>
              <a:ext uri="{FF2B5EF4-FFF2-40B4-BE49-F238E27FC236}">
                <a16:creationId xmlns:a16="http://schemas.microsoft.com/office/drawing/2014/main" id="{BACCF7A6-218A-91D9-1B8E-5B99B819DC1C}"/>
              </a:ext>
            </a:extLst>
          </xdr:cNvPr>
          <xdr:cNvSpPr/>
        </xdr:nvSpPr>
        <xdr:spPr>
          <a:xfrm rot="16200000" flipH="1">
            <a:off x="8266166" y="-4386822"/>
            <a:ext cx="86400" cy="9850620"/>
          </a:xfrm>
          <a:prstGeom prst="rect">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solidFill>
                <a:srgbClr val="EB0128"/>
              </a:solidFill>
            </a:endParaRPr>
          </a:p>
        </xdr:txBody>
      </xdr:sp>
    </xdr:grpSp>
    <xdr:clientData/>
  </xdr:twoCellAnchor>
</xdr:wsDr>
</file>

<file path=xl/theme/theme1.xml><?xml version="1.0" encoding="utf-8"?>
<a:theme xmlns:a="http://schemas.openxmlformats.org/drawingml/2006/main" name="Tema de Office">
  <a:themeElements>
    <a:clrScheme name="COLORES OSCUROS KOSTING">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3"/>
  <sheetViews>
    <sheetView showGridLines="0" tabSelected="1" zoomScaleNormal="100" workbookViewId="0">
      <selection activeCell="E21" sqref="E21"/>
    </sheetView>
  </sheetViews>
  <sheetFormatPr baseColWidth="10" defaultColWidth="11.44140625" defaultRowHeight="13.8" x14ac:dyDescent="0.3"/>
  <cols>
    <col min="1" max="11" width="11.44140625" style="18"/>
    <col min="12" max="12" width="10.6640625" style="18" customWidth="1"/>
    <col min="13" max="16384" width="11.44140625" style="18"/>
  </cols>
  <sheetData>
    <row r="2" spans="2:5" x14ac:dyDescent="0.3">
      <c r="E2" s="19"/>
    </row>
    <row r="3" spans="2:5" x14ac:dyDescent="0.3">
      <c r="E3" s="19"/>
    </row>
    <row r="4" spans="2:5" x14ac:dyDescent="0.3">
      <c r="E4" s="20"/>
    </row>
    <row r="10" spans="2:5" x14ac:dyDescent="0.3">
      <c r="B10" s="21" t="s">
        <v>0</v>
      </c>
      <c r="C10" s="22" t="s">
        <v>1</v>
      </c>
    </row>
    <row r="11" spans="2:5" x14ac:dyDescent="0.3">
      <c r="C11" s="23"/>
    </row>
    <row r="12" spans="2:5" x14ac:dyDescent="0.3">
      <c r="B12" s="21" t="s">
        <v>2</v>
      </c>
      <c r="C12" s="22" t="s">
        <v>3</v>
      </c>
    </row>
    <row r="13" spans="2:5" x14ac:dyDescent="0.3">
      <c r="B13" s="24"/>
      <c r="C13" s="22" t="s">
        <v>4</v>
      </c>
    </row>
    <row r="14" spans="2:5" x14ac:dyDescent="0.3">
      <c r="B14" s="24"/>
      <c r="C14" s="23"/>
    </row>
    <row r="15" spans="2:5" x14ac:dyDescent="0.3">
      <c r="B15" s="21" t="s">
        <v>5</v>
      </c>
      <c r="C15" s="22" t="s">
        <v>6</v>
      </c>
    </row>
    <row r="16" spans="2:5" x14ac:dyDescent="0.3">
      <c r="B16" s="24"/>
      <c r="C16" s="22" t="s">
        <v>4</v>
      </c>
    </row>
    <row r="17" spans="2:4" x14ac:dyDescent="0.3">
      <c r="B17" s="24"/>
      <c r="C17" s="23"/>
    </row>
    <row r="18" spans="2:4" x14ac:dyDescent="0.3">
      <c r="B18" s="21" t="s">
        <v>7</v>
      </c>
      <c r="C18" s="22" t="s">
        <v>8</v>
      </c>
    </row>
    <row r="19" spans="2:4" x14ac:dyDescent="0.3">
      <c r="B19" s="24"/>
      <c r="C19" s="22" t="s">
        <v>4</v>
      </c>
    </row>
    <row r="20" spans="2:4" x14ac:dyDescent="0.3">
      <c r="B20" s="24"/>
      <c r="C20" s="23"/>
    </row>
    <row r="21" spans="2:4" x14ac:dyDescent="0.3">
      <c r="B21" s="25" t="s">
        <v>9</v>
      </c>
      <c r="C21" s="26" t="s">
        <v>10</v>
      </c>
      <c r="D21" s="27"/>
    </row>
    <row r="22" spans="2:4" x14ac:dyDescent="0.3">
      <c r="B22" s="28"/>
      <c r="C22" s="26"/>
      <c r="D22" s="27"/>
    </row>
    <row r="23" spans="2:4" x14ac:dyDescent="0.3">
      <c r="B23" s="28"/>
      <c r="C23" s="26"/>
      <c r="D23" s="27"/>
    </row>
  </sheetData>
  <hyperlinks>
    <hyperlink ref="B10" location="'C1'!A1" display="CUADRO 1" xr:uid="{00000000-0004-0000-0000-000000000000}"/>
    <hyperlink ref="B12" location="'C2'!A1" display="CUADRO 2" xr:uid="{00000000-0004-0000-0000-000001000000}"/>
    <hyperlink ref="B15" location="'C3'!A1" display="CUADRO 3" xr:uid="{00000000-0004-0000-0000-000002000000}"/>
    <hyperlink ref="B18" location="'C4'!A1" display="CUADRO 4" xr:uid="{00000000-0004-0000-0000-000005000000}"/>
    <hyperlink ref="C10" location="'C1'!A1" display="LLEGADAS DE VISITANTES E INGRESO DE DIVISAS AL PAÍS. SEGUNDO TRIMESTRE." xr:uid="{00000000-0004-0000-0000-000008000000}"/>
    <hyperlink ref="C12:C13" location="'C2'!A1" display="LLEGADAS DE TURISTAS, PERMANENCIA, GASTO PROMEDIO DIARIO INDIVIDUAL, GASTO TOTAL INDIVIDUAL E INGRESO DE DIVISAS, SEGÚN PAÍS DE RESIDENCIA." xr:uid="{00000000-0004-0000-0000-000009000000}"/>
    <hyperlink ref="B21" location="ANEXO!A1" display="ANEXO" xr:uid="{4313FA92-2A5C-4F60-8B3A-C0F678CDC8DF}"/>
    <hyperlink ref="C21" location="ANEXO!A1" display=" NOTAS METODOLÓGICAS" xr:uid="{2195D14B-CADC-43CE-B3CB-F0D4B6DAC1E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J25"/>
  <sheetViews>
    <sheetView workbookViewId="0">
      <selection activeCell="C21" sqref="C21"/>
    </sheetView>
  </sheetViews>
  <sheetFormatPr baseColWidth="10" defaultColWidth="11.44140625" defaultRowHeight="13.8" x14ac:dyDescent="0.3"/>
  <cols>
    <col min="1" max="2" width="11.44140625" style="2"/>
    <col min="3" max="3" width="32.33203125" style="2" customWidth="1"/>
    <col min="4" max="4" width="12.6640625" style="2" customWidth="1"/>
    <col min="5" max="5" width="15.44140625" style="2" customWidth="1"/>
    <col min="6" max="6" width="15.6640625" style="2" customWidth="1"/>
    <col min="7" max="7" width="15.33203125" style="2" customWidth="1"/>
    <col min="8" max="8" width="14.109375" style="2" bestFit="1" customWidth="1"/>
    <col min="9" max="9" width="11.44140625" style="2"/>
    <col min="10" max="10" width="11.6640625" style="2" bestFit="1" customWidth="1"/>
    <col min="11" max="16384" width="11.44140625" style="2"/>
  </cols>
  <sheetData>
    <row r="4" spans="3:10" x14ac:dyDescent="0.3">
      <c r="C4" s="29" t="s">
        <v>11</v>
      </c>
      <c r="D4" s="30"/>
      <c r="E4" s="30"/>
      <c r="F4" s="31"/>
      <c r="G4" s="31"/>
    </row>
    <row r="5" spans="3:10" x14ac:dyDescent="0.3">
      <c r="C5" s="29" t="s">
        <v>12</v>
      </c>
      <c r="F5" s="31"/>
      <c r="G5" s="31"/>
    </row>
    <row r="6" spans="3:10" x14ac:dyDescent="0.3">
      <c r="C6" s="32"/>
      <c r="D6" s="33"/>
      <c r="E6" s="34"/>
      <c r="F6" s="31"/>
      <c r="G6" s="31"/>
    </row>
    <row r="7" spans="3:10" x14ac:dyDescent="0.3">
      <c r="C7" s="109" t="s">
        <v>13</v>
      </c>
      <c r="D7" s="111" t="s">
        <v>14</v>
      </c>
      <c r="E7" s="111"/>
      <c r="F7" s="113" t="s">
        <v>12</v>
      </c>
      <c r="G7" s="114"/>
    </row>
    <row r="8" spans="3:10" x14ac:dyDescent="0.3">
      <c r="C8" s="109"/>
      <c r="D8" s="112"/>
      <c r="E8" s="112"/>
      <c r="F8" s="115"/>
      <c r="G8" s="116"/>
    </row>
    <row r="9" spans="3:10" ht="27.6" x14ac:dyDescent="0.3">
      <c r="C9" s="110"/>
      <c r="D9" s="35" t="s">
        <v>15</v>
      </c>
      <c r="E9" s="36" t="s">
        <v>16</v>
      </c>
      <c r="F9" s="35" t="s">
        <v>15</v>
      </c>
      <c r="G9" s="37" t="s">
        <v>16</v>
      </c>
    </row>
    <row r="10" spans="3:10" x14ac:dyDescent="0.3">
      <c r="C10" s="34"/>
      <c r="D10" s="1"/>
      <c r="E10" s="1"/>
      <c r="F10" s="1"/>
      <c r="G10" s="1"/>
    </row>
    <row r="11" spans="3:10" x14ac:dyDescent="0.3">
      <c r="C11" s="1" t="s">
        <v>17</v>
      </c>
      <c r="D11" s="38">
        <v>987424.00000843091</v>
      </c>
      <c r="E11" s="38">
        <v>549143524.12029457</v>
      </c>
      <c r="F11" s="38">
        <v>547228.99994722451</v>
      </c>
      <c r="G11" s="38">
        <v>291550630.85540575</v>
      </c>
      <c r="H11" s="39"/>
      <c r="I11" s="39"/>
      <c r="J11" s="40"/>
    </row>
    <row r="12" spans="3:10" x14ac:dyDescent="0.3">
      <c r="C12" s="1"/>
      <c r="D12" s="38"/>
      <c r="E12" s="38"/>
      <c r="F12" s="41"/>
      <c r="G12" s="41"/>
    </row>
    <row r="13" spans="3:10" x14ac:dyDescent="0.3">
      <c r="C13" s="1" t="s">
        <v>18</v>
      </c>
      <c r="D13" s="38">
        <v>221804</v>
      </c>
      <c r="E13" s="38">
        <v>9023154.8897224516</v>
      </c>
      <c r="F13" s="38">
        <v>92390</v>
      </c>
      <c r="G13" s="38">
        <v>1838377.4875399279</v>
      </c>
    </row>
    <row r="14" spans="3:10" x14ac:dyDescent="0.3">
      <c r="C14" s="34"/>
      <c r="D14" s="38"/>
      <c r="E14" s="38"/>
      <c r="F14" s="41"/>
      <c r="G14" s="41"/>
    </row>
    <row r="15" spans="3:10" x14ac:dyDescent="0.3">
      <c r="C15" s="42" t="s">
        <v>19</v>
      </c>
      <c r="D15" s="43">
        <v>1209228.0000084308</v>
      </c>
      <c r="E15" s="44">
        <v>558166679.01001704</v>
      </c>
      <c r="F15" s="43">
        <f>+F11+F13</f>
        <v>639618.99994722451</v>
      </c>
      <c r="G15" s="44">
        <v>293389008.34294569</v>
      </c>
    </row>
    <row r="16" spans="3:10" x14ac:dyDescent="0.3">
      <c r="C16" s="34"/>
      <c r="D16" s="45"/>
      <c r="E16" s="46"/>
      <c r="F16" s="47"/>
      <c r="G16" s="48"/>
    </row>
    <row r="17" spans="3:7" x14ac:dyDescent="0.3">
      <c r="C17" s="1" t="s">
        <v>20</v>
      </c>
      <c r="D17" s="45"/>
      <c r="E17" s="49">
        <v>112452100.3204913</v>
      </c>
      <c r="F17" s="47"/>
      <c r="G17" s="49">
        <v>49788114.715797879</v>
      </c>
    </row>
    <row r="18" spans="3:7" x14ac:dyDescent="0.3">
      <c r="C18" s="34"/>
      <c r="D18" s="45"/>
      <c r="E18" s="46"/>
      <c r="F18" s="47"/>
      <c r="G18" s="48"/>
    </row>
    <row r="19" spans="3:7" x14ac:dyDescent="0.3">
      <c r="C19" s="42" t="s">
        <v>21</v>
      </c>
      <c r="D19" s="50"/>
      <c r="E19" s="51">
        <v>670618779.33050835</v>
      </c>
      <c r="F19" s="52"/>
      <c r="G19" s="51">
        <f>+G17+G15</f>
        <v>343177123.0587436</v>
      </c>
    </row>
    <row r="21" spans="3:7" x14ac:dyDescent="0.3">
      <c r="C21" s="2" t="s">
        <v>22</v>
      </c>
    </row>
    <row r="22" spans="3:7" x14ac:dyDescent="0.3">
      <c r="C22" s="2" t="s">
        <v>23</v>
      </c>
    </row>
    <row r="23" spans="3:7" x14ac:dyDescent="0.3">
      <c r="C23" s="2" t="s">
        <v>24</v>
      </c>
    </row>
    <row r="25" spans="3:7" x14ac:dyDescent="0.3">
      <c r="E25" s="38"/>
    </row>
  </sheetData>
  <mergeCells count="3">
    <mergeCell ref="C7:C9"/>
    <mergeCell ref="D7:E8"/>
    <mergeCell ref="F7:G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O27"/>
  <sheetViews>
    <sheetView topLeftCell="A3" workbookViewId="0">
      <selection activeCell="C26" sqref="C26"/>
    </sheetView>
  </sheetViews>
  <sheetFormatPr baseColWidth="10" defaultColWidth="11.44140625" defaultRowHeight="13.8" x14ac:dyDescent="0.3"/>
  <cols>
    <col min="1" max="2" width="11.44140625" style="2"/>
    <col min="3" max="3" width="14.44140625" style="2" customWidth="1"/>
    <col min="4" max="4" width="11.44140625" style="2" customWidth="1"/>
    <col min="5" max="5" width="14.88671875" style="2" customWidth="1"/>
    <col min="6" max="6" width="12.6640625" style="2" customWidth="1"/>
    <col min="7" max="7" width="12.44140625" style="2" customWidth="1"/>
    <col min="8" max="8" width="14.44140625" style="2" customWidth="1"/>
    <col min="9" max="9" width="11.88671875" style="2" customWidth="1"/>
    <col min="10" max="10" width="15.109375" style="2" customWidth="1"/>
    <col min="11" max="11" width="12.6640625" style="2" customWidth="1"/>
    <col min="12" max="12" width="12.5546875" style="2" customWidth="1"/>
    <col min="13" max="13" width="16" style="2" customWidth="1"/>
    <col min="14" max="16384" width="11.44140625" style="2"/>
  </cols>
  <sheetData>
    <row r="4" spans="3:15" x14ac:dyDescent="0.3">
      <c r="C4" s="53" t="s">
        <v>25</v>
      </c>
      <c r="D4" s="54"/>
      <c r="E4" s="54"/>
      <c r="F4" s="55"/>
      <c r="G4" s="55"/>
      <c r="H4" s="55"/>
      <c r="I4" s="56"/>
      <c r="J4" s="57"/>
      <c r="K4" s="57"/>
      <c r="L4" s="57"/>
      <c r="M4" s="57"/>
    </row>
    <row r="5" spans="3:15" x14ac:dyDescent="0.3">
      <c r="C5" s="117" t="s">
        <v>12</v>
      </c>
      <c r="D5" s="117"/>
      <c r="E5" s="117"/>
      <c r="F5" s="32"/>
      <c r="G5" s="32"/>
      <c r="H5" s="32"/>
      <c r="I5" s="31"/>
      <c r="J5" s="31"/>
      <c r="K5" s="31"/>
      <c r="L5" s="31"/>
      <c r="M5" s="31"/>
    </row>
    <row r="6" spans="3:15" x14ac:dyDescent="0.3">
      <c r="C6" s="32"/>
      <c r="D6" s="32"/>
      <c r="E6" s="32"/>
      <c r="F6" s="32"/>
      <c r="G6" s="32"/>
      <c r="H6" s="32"/>
      <c r="I6" s="31"/>
      <c r="J6" s="31"/>
      <c r="K6" s="31"/>
      <c r="L6" s="31"/>
      <c r="M6" s="31"/>
    </row>
    <row r="7" spans="3:15" x14ac:dyDescent="0.3">
      <c r="C7" s="118" t="s">
        <v>26</v>
      </c>
      <c r="D7" s="110" t="s">
        <v>14</v>
      </c>
      <c r="E7" s="120"/>
      <c r="F7" s="120"/>
      <c r="G7" s="120"/>
      <c r="H7" s="121"/>
      <c r="I7" s="110" t="s">
        <v>12</v>
      </c>
      <c r="J7" s="120"/>
      <c r="K7" s="120"/>
      <c r="L7" s="120"/>
      <c r="M7" s="121"/>
    </row>
    <row r="8" spans="3:15" ht="69" x14ac:dyDescent="0.3">
      <c r="C8" s="119"/>
      <c r="D8" s="58" t="s">
        <v>15</v>
      </c>
      <c r="E8" s="59" t="s">
        <v>27</v>
      </c>
      <c r="F8" s="59" t="s">
        <v>28</v>
      </c>
      <c r="G8" s="59" t="s">
        <v>29</v>
      </c>
      <c r="H8" s="60" t="s">
        <v>16</v>
      </c>
      <c r="I8" s="58" t="s">
        <v>15</v>
      </c>
      <c r="J8" s="59" t="s">
        <v>27</v>
      </c>
      <c r="K8" s="59" t="s">
        <v>28</v>
      </c>
      <c r="L8" s="59" t="s">
        <v>29</v>
      </c>
      <c r="M8" s="60" t="s">
        <v>16</v>
      </c>
    </row>
    <row r="9" spans="3:15" x14ac:dyDescent="0.3">
      <c r="C9" s="61"/>
      <c r="D9" s="62"/>
      <c r="E9" s="62"/>
      <c r="F9" s="62"/>
      <c r="G9" s="62"/>
      <c r="H9" s="62"/>
      <c r="I9" s="62"/>
      <c r="J9" s="62"/>
      <c r="K9" s="62"/>
      <c r="L9" s="62"/>
      <c r="M9" s="62"/>
    </row>
    <row r="10" spans="3:15" x14ac:dyDescent="0.3">
      <c r="C10" s="63" t="s">
        <v>30</v>
      </c>
      <c r="D10" s="64">
        <f>+SUM(D11:D17)</f>
        <v>861688.54027598631</v>
      </c>
      <c r="E10" s="65">
        <f>+(D11*E11+D12*E12+D13*E13+D14*E14+D15*E15+D16*E16+D17*E17)/D10</f>
        <v>8.0992969346692654</v>
      </c>
      <c r="F10" s="65">
        <f>+H10/(D11*E11+D12*E12+D13*E13+D14*E14+D15*E15+D16*E16+D17*E17)</f>
        <v>59.74804130106812</v>
      </c>
      <c r="G10" s="65">
        <f>+H10/D10</f>
        <v>483.91712776223369</v>
      </c>
      <c r="H10" s="64">
        <f>+SUM(H11:H17)</f>
        <v>416985843.43598711</v>
      </c>
      <c r="I10" s="64">
        <f>+SUM(I11:I17)</f>
        <v>489649.03974111076</v>
      </c>
      <c r="J10" s="65">
        <f>+(I11*J11+I12*J12+I13*J13+I14*J14+I15*J15+I16*J16+I17*J17)/I10</f>
        <v>11.532224383298006</v>
      </c>
      <c r="K10" s="65">
        <f>+M10/(I11*J11+I12*J12+I13*J13+I14*J14+I15*J15+I16*J16+I17*J17)</f>
        <v>40.859845143060234</v>
      </c>
      <c r="L10" s="65">
        <f>+M10/I10</f>
        <v>471.20490245657982</v>
      </c>
      <c r="M10" s="64">
        <f>+SUM(M11:M17)</f>
        <v>230725028.00916806</v>
      </c>
      <c r="N10" s="66"/>
      <c r="O10" s="39"/>
    </row>
    <row r="11" spans="3:15" x14ac:dyDescent="0.3">
      <c r="C11" s="67" t="s">
        <v>31</v>
      </c>
      <c r="D11" s="38">
        <v>298536.49332634802</v>
      </c>
      <c r="E11" s="38">
        <v>4.9070370740979579</v>
      </c>
      <c r="F11" s="38">
        <v>50.790215047577931</v>
      </c>
      <c r="G11" s="38">
        <v>249.22946823987286</v>
      </c>
      <c r="H11" s="38">
        <v>74404091.481921956</v>
      </c>
      <c r="I11" s="38">
        <v>180793.15740556142</v>
      </c>
      <c r="J11" s="38">
        <v>6.9231512261576906</v>
      </c>
      <c r="K11" s="38">
        <v>36.454887698898148</v>
      </c>
      <c r="L11" s="38">
        <v>252.38270047206754</v>
      </c>
      <c r="M11" s="38">
        <v>45629065.292887256</v>
      </c>
      <c r="O11" s="39"/>
    </row>
    <row r="12" spans="3:15" x14ac:dyDescent="0.3">
      <c r="C12" s="67" t="s">
        <v>32</v>
      </c>
      <c r="D12" s="38">
        <v>104495.73523010843</v>
      </c>
      <c r="E12" s="38">
        <v>10.971178797280841</v>
      </c>
      <c r="F12" s="38">
        <v>29.870249387684893</v>
      </c>
      <c r="G12" s="38">
        <v>327.71184675165983</v>
      </c>
      <c r="H12" s="38">
        <v>34244490.369931303</v>
      </c>
      <c r="I12" s="38">
        <v>55459.205860413058</v>
      </c>
      <c r="J12" s="38">
        <v>16.731719590399649</v>
      </c>
      <c r="K12" s="38">
        <v>23.251484097078851</v>
      </c>
      <c r="L12" s="38">
        <v>389.03731197295997</v>
      </c>
      <c r="M12" s="38">
        <v>21575700.372090112</v>
      </c>
      <c r="O12" s="39"/>
    </row>
    <row r="13" spans="3:15" x14ac:dyDescent="0.3">
      <c r="C13" s="67" t="s">
        <v>33</v>
      </c>
      <c r="D13" s="38">
        <v>200762.15421097097</v>
      </c>
      <c r="E13" s="38">
        <v>6.6577618838072556</v>
      </c>
      <c r="F13" s="38">
        <v>113.86609240055502</v>
      </c>
      <c r="G13" s="38">
        <v>758.09332984248954</v>
      </c>
      <c r="H13" s="38">
        <v>152196449.99214643</v>
      </c>
      <c r="I13" s="38">
        <v>103233.39338181973</v>
      </c>
      <c r="J13" s="38">
        <v>7.4938755744659229</v>
      </c>
      <c r="K13" s="38">
        <v>92.289332029542734</v>
      </c>
      <c r="L13" s="38">
        <v>691.60477107996519</v>
      </c>
      <c r="M13" s="38">
        <v>71396707.397641391</v>
      </c>
      <c r="O13" s="39"/>
    </row>
    <row r="14" spans="3:15" x14ac:dyDescent="0.3">
      <c r="C14" s="67" t="s">
        <v>34</v>
      </c>
      <c r="D14" s="38">
        <v>45848.980221341793</v>
      </c>
      <c r="E14" s="38">
        <v>15.540059411851221</v>
      </c>
      <c r="F14" s="38">
        <v>72.919803213132354</v>
      </c>
      <c r="G14" s="38">
        <v>1133.1780742325757</v>
      </c>
      <c r="H14" s="38">
        <v>51955059.112747535</v>
      </c>
      <c r="I14" s="38">
        <v>29927.355409158008</v>
      </c>
      <c r="J14" s="38">
        <v>13.836321400174427</v>
      </c>
      <c r="K14" s="38">
        <v>76.166983251252617</v>
      </c>
      <c r="L14" s="38">
        <v>1053.8708603460343</v>
      </c>
      <c r="M14" s="38">
        <v>31539567.792930897</v>
      </c>
      <c r="O14" s="39"/>
    </row>
    <row r="15" spans="3:15" x14ac:dyDescent="0.3">
      <c r="C15" s="67" t="s">
        <v>35</v>
      </c>
      <c r="D15" s="38">
        <v>13205.900051811486</v>
      </c>
      <c r="E15" s="38">
        <v>16.113676338147915</v>
      </c>
      <c r="F15" s="38">
        <v>58.397374221027313</v>
      </c>
      <c r="G15" s="38">
        <v>940.99638719533721</v>
      </c>
      <c r="H15" s="38">
        <v>12426704.238417322</v>
      </c>
      <c r="I15" s="38">
        <v>9802.1828412020295</v>
      </c>
      <c r="J15" s="38">
        <v>17.168048415988828</v>
      </c>
      <c r="K15" s="38">
        <v>81.270527579127958</v>
      </c>
      <c r="L15" s="38">
        <v>1395.256352271424</v>
      </c>
      <c r="M15" s="38">
        <v>13676557.875313085</v>
      </c>
      <c r="O15" s="39"/>
    </row>
    <row r="16" spans="3:15" x14ac:dyDescent="0.3">
      <c r="C16" s="67" t="s">
        <v>36</v>
      </c>
      <c r="D16" s="38">
        <v>27647.827906822084</v>
      </c>
      <c r="E16" s="38">
        <v>20.141384914514621</v>
      </c>
      <c r="F16" s="38">
        <v>35.184289390517037</v>
      </c>
      <c r="G16" s="38">
        <v>708.66031555807615</v>
      </c>
      <c r="H16" s="38">
        <v>19592918.448943939</v>
      </c>
      <c r="I16" s="38">
        <v>28001.724038168733</v>
      </c>
      <c r="J16" s="38">
        <v>36.528797659107923</v>
      </c>
      <c r="K16" s="38">
        <v>20.083960765114419</v>
      </c>
      <c r="L16" s="38">
        <v>733.642938982327</v>
      </c>
      <c r="M16" s="38">
        <v>20543267.119934186</v>
      </c>
      <c r="O16" s="39"/>
    </row>
    <row r="17" spans="3:15" x14ac:dyDescent="0.3">
      <c r="C17" s="67" t="s">
        <v>37</v>
      </c>
      <c r="D17" s="38">
        <v>171191.44932858349</v>
      </c>
      <c r="E17" s="38">
        <v>9.0478624122041413</v>
      </c>
      <c r="F17" s="38">
        <v>46.591356874802734</v>
      </c>
      <c r="G17" s="38">
        <v>421.55218660111666</v>
      </c>
      <c r="H17" s="38">
        <v>72166129.791878626</v>
      </c>
      <c r="I17" s="38">
        <v>82432.020804787782</v>
      </c>
      <c r="J17" s="38">
        <v>13.202393437303478</v>
      </c>
      <c r="K17" s="38">
        <v>24.225087634924982</v>
      </c>
      <c r="L17" s="38">
        <v>319.82913800943527</v>
      </c>
      <c r="M17" s="38">
        <v>26364162.158371121</v>
      </c>
    </row>
    <row r="18" spans="3:15" x14ac:dyDescent="0.3">
      <c r="C18" s="63"/>
      <c r="D18" s="64"/>
      <c r="E18" s="65"/>
      <c r="F18" s="65"/>
      <c r="G18" s="65"/>
      <c r="H18" s="64"/>
      <c r="I18" s="64"/>
      <c r="J18" s="65"/>
      <c r="K18" s="65"/>
      <c r="L18" s="65"/>
      <c r="M18" s="64"/>
      <c r="O18" s="39"/>
    </row>
    <row r="19" spans="3:15" x14ac:dyDescent="0.3">
      <c r="C19" s="63" t="s">
        <v>38</v>
      </c>
      <c r="D19" s="64">
        <f>+SUM(D20:D21)</f>
        <v>91738.848350079439</v>
      </c>
      <c r="E19" s="65">
        <f>+(D20*E20+D21*E21)/D19</f>
        <v>19.825622659294968</v>
      </c>
      <c r="F19" s="65">
        <f>+H19/(D20*E20+D21*E21)</f>
        <v>53.160922461387784</v>
      </c>
      <c r="G19" s="65">
        <f>+H19/D19</f>
        <v>1053.9483889395126</v>
      </c>
      <c r="H19" s="64">
        <f>+SUM(H20:H21)</f>
        <v>96688011.421732485</v>
      </c>
      <c r="I19" s="64">
        <f>+SUM(I20:I21)</f>
        <v>50181.127945562359</v>
      </c>
      <c r="J19" s="65">
        <f>+(I20*J20+I21*J21)/I19</f>
        <v>24.329181208796967</v>
      </c>
      <c r="K19" s="65">
        <f>+M19/(I20*J20+I21*J21)</f>
        <v>41.693877685782688</v>
      </c>
      <c r="L19" s="65">
        <f>+M19/I19</f>
        <v>1014.3779055148234</v>
      </c>
      <c r="M19" s="64">
        <f>+SUM(M20:M21)</f>
        <v>50902627.461790919</v>
      </c>
      <c r="N19" s="66"/>
      <c r="O19" s="39"/>
    </row>
    <row r="20" spans="3:15" x14ac:dyDescent="0.3">
      <c r="C20" s="67" t="s">
        <v>39</v>
      </c>
      <c r="D20" s="38">
        <v>24204.851660477318</v>
      </c>
      <c r="E20" s="38">
        <v>19.338324875271162</v>
      </c>
      <c r="F20" s="38">
        <v>57.211680097124223</v>
      </c>
      <c r="G20" s="38">
        <v>1106.3780563782739</v>
      </c>
      <c r="H20" s="38">
        <v>26779716.735043302</v>
      </c>
      <c r="I20" s="38">
        <v>11869.285996156847</v>
      </c>
      <c r="J20" s="38">
        <v>26.776298644334005</v>
      </c>
      <c r="K20" s="38">
        <v>41.934228445476265</v>
      </c>
      <c r="L20" s="38">
        <v>1122.8434242757987</v>
      </c>
      <c r="M20" s="38">
        <v>13327349.731633537</v>
      </c>
      <c r="O20" s="39"/>
    </row>
    <row r="21" spans="3:15" x14ac:dyDescent="0.3">
      <c r="C21" s="67" t="s">
        <v>40</v>
      </c>
      <c r="D21" s="38">
        <v>67533.996689602121</v>
      </c>
      <c r="E21" s="38">
        <v>20.000274999670843</v>
      </c>
      <c r="F21" s="38">
        <v>51.757142245934844</v>
      </c>
      <c r="G21" s="38">
        <v>1035.1570781157782</v>
      </c>
      <c r="H21" s="38">
        <v>69908294.686689183</v>
      </c>
      <c r="I21" s="38">
        <v>38311.841949405512</v>
      </c>
      <c r="J21" s="38">
        <v>23.571046511255449</v>
      </c>
      <c r="K21" s="38">
        <v>41.609289689091419</v>
      </c>
      <c r="L21" s="38">
        <v>980.77450256187524</v>
      </c>
      <c r="M21" s="38">
        <v>37575277.730157383</v>
      </c>
      <c r="O21" s="39"/>
    </row>
    <row r="22" spans="3:15" x14ac:dyDescent="0.3">
      <c r="D22" s="38"/>
      <c r="E22" s="68"/>
      <c r="F22" s="68"/>
      <c r="G22" s="68"/>
      <c r="H22" s="69"/>
      <c r="I22" s="38"/>
      <c r="J22" s="68"/>
      <c r="K22" s="68"/>
      <c r="L22" s="68"/>
      <c r="M22" s="69"/>
      <c r="O22" s="39"/>
    </row>
    <row r="23" spans="3:15" x14ac:dyDescent="0.3">
      <c r="C23" s="63" t="s">
        <v>41</v>
      </c>
      <c r="D23" s="70">
        <v>33996.611382365823</v>
      </c>
      <c r="E23" s="71">
        <v>11.583616627248135</v>
      </c>
      <c r="F23" s="72">
        <v>90.069413016137517</v>
      </c>
      <c r="G23" s="71">
        <v>1043.3295502202091</v>
      </c>
      <c r="H23" s="70">
        <v>35469669.262575015</v>
      </c>
      <c r="I23" s="73">
        <v>7398.83226055253</v>
      </c>
      <c r="J23" s="74">
        <v>22.619058935355469</v>
      </c>
      <c r="K23" s="74">
        <v>59.293105916530806</v>
      </c>
      <c r="L23" s="74">
        <v>1341.1542571862844</v>
      </c>
      <c r="M23" s="73">
        <v>9922975.3844472449</v>
      </c>
    </row>
    <row r="24" spans="3:15" x14ac:dyDescent="0.3">
      <c r="D24" s="70"/>
      <c r="E24" s="71"/>
      <c r="F24" s="71"/>
      <c r="G24" s="71"/>
      <c r="H24" s="70"/>
      <c r="I24" s="70"/>
      <c r="J24" s="71"/>
      <c r="K24" s="71"/>
      <c r="L24" s="71"/>
      <c r="M24" s="70"/>
    </row>
    <row r="25" spans="3:15" x14ac:dyDescent="0.3">
      <c r="C25" s="75" t="s">
        <v>42</v>
      </c>
      <c r="D25" s="76">
        <f>+D23+D19+D10</f>
        <v>987424.00000843161</v>
      </c>
      <c r="E25" s="77">
        <v>9.3087213358033498</v>
      </c>
      <c r="F25" s="77">
        <v>59.743705861644578</v>
      </c>
      <c r="G25" s="77">
        <v>556.13750943425043</v>
      </c>
      <c r="H25" s="78">
        <f>+H10+H19+H23</f>
        <v>549143524.12029457</v>
      </c>
      <c r="I25" s="76">
        <f>+I23+I19+I10</f>
        <v>547228.99994722567</v>
      </c>
      <c r="J25" s="77">
        <v>12.855610674951418</v>
      </c>
      <c r="K25" s="77">
        <v>41.443093866913351</v>
      </c>
      <c r="L25" s="77">
        <v>532.776279918505</v>
      </c>
      <c r="M25" s="78">
        <f>+M23+M19+M10</f>
        <v>291550630.85540622</v>
      </c>
      <c r="N25" s="66"/>
      <c r="O25" s="39"/>
    </row>
    <row r="26" spans="3:15" x14ac:dyDescent="0.3">
      <c r="C26" s="34" t="s">
        <v>71</v>
      </c>
      <c r="D26" s="31"/>
      <c r="E26" s="31"/>
      <c r="F26" s="31"/>
      <c r="G26" s="31"/>
      <c r="H26" s="31"/>
      <c r="I26" s="31"/>
      <c r="J26" s="31"/>
      <c r="K26" s="31"/>
      <c r="L26" s="79"/>
      <c r="M26" s="31"/>
    </row>
    <row r="27" spans="3:15" x14ac:dyDescent="0.3">
      <c r="C27" s="80"/>
      <c r="D27" s="31"/>
      <c r="E27" s="31"/>
      <c r="F27" s="31"/>
      <c r="G27" s="31"/>
      <c r="H27" s="31"/>
      <c r="I27" s="31"/>
      <c r="K27" s="31"/>
      <c r="L27" s="31"/>
      <c r="M27" s="31"/>
    </row>
  </sheetData>
  <mergeCells count="4">
    <mergeCell ref="C5:E5"/>
    <mergeCell ref="C7:C8"/>
    <mergeCell ref="D7:H7"/>
    <mergeCell ref="I7:M7"/>
  </mergeCells>
  <pageMargins left="0.7" right="0.7" top="0.75" bottom="0.75" header="0.3" footer="0.3"/>
  <pageSetup orientation="portrait" verticalDpi="599"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4:Q19"/>
  <sheetViews>
    <sheetView workbookViewId="0">
      <selection activeCell="C18" sqref="C18"/>
    </sheetView>
  </sheetViews>
  <sheetFormatPr baseColWidth="10" defaultColWidth="11.44140625" defaultRowHeight="13.8" x14ac:dyDescent="0.3"/>
  <cols>
    <col min="1" max="2" width="11.44140625" style="2"/>
    <col min="3" max="3" width="24.5546875" style="2" customWidth="1"/>
    <col min="4" max="4" width="12.44140625" style="2" customWidth="1"/>
    <col min="5" max="5" width="14.109375" style="2" customWidth="1"/>
    <col min="6" max="6" width="12.88671875" style="2" customWidth="1"/>
    <col min="7" max="7" width="12.5546875" style="2" customWidth="1"/>
    <col min="8" max="8" width="13.6640625" style="2" customWidth="1"/>
    <col min="9" max="9" width="11.44140625" style="2"/>
    <col min="10" max="10" width="14.33203125" style="2" customWidth="1"/>
    <col min="11" max="12" width="12.6640625" style="2" customWidth="1"/>
    <col min="13" max="13" width="15.5546875" style="2" customWidth="1"/>
    <col min="14" max="16384" width="11.44140625" style="2"/>
  </cols>
  <sheetData>
    <row r="4" spans="3:17" x14ac:dyDescent="0.3">
      <c r="C4" s="53" t="s">
        <v>43</v>
      </c>
      <c r="D4" s="81"/>
      <c r="E4" s="81"/>
      <c r="F4" s="81"/>
      <c r="G4" s="81"/>
      <c r="H4" s="81"/>
      <c r="I4" s="81"/>
      <c r="J4" s="31"/>
      <c r="K4" s="79"/>
      <c r="L4" s="79"/>
      <c r="M4" s="79"/>
    </row>
    <row r="5" spans="3:17" x14ac:dyDescent="0.3">
      <c r="C5" s="82" t="s">
        <v>12</v>
      </c>
      <c r="D5" s="83"/>
      <c r="E5" s="83"/>
      <c r="F5" s="84"/>
      <c r="G5" s="84"/>
      <c r="H5" s="84"/>
      <c r="I5" s="31"/>
      <c r="J5" s="31"/>
      <c r="K5" s="79"/>
      <c r="L5" s="79"/>
      <c r="M5" s="79"/>
    </row>
    <row r="6" spans="3:17" x14ac:dyDescent="0.3">
      <c r="C6" s="84"/>
      <c r="D6" s="84"/>
      <c r="E6" s="84"/>
      <c r="F6" s="84"/>
      <c r="G6" s="84"/>
      <c r="H6" s="84"/>
      <c r="I6" s="31"/>
      <c r="J6" s="31"/>
      <c r="K6" s="79"/>
      <c r="L6" s="79"/>
      <c r="M6" s="79"/>
    </row>
    <row r="7" spans="3:17" ht="15" customHeight="1" x14ac:dyDescent="0.3">
      <c r="C7" s="122" t="s">
        <v>44</v>
      </c>
      <c r="D7" s="110" t="s">
        <v>14</v>
      </c>
      <c r="E7" s="120"/>
      <c r="F7" s="120"/>
      <c r="G7" s="120"/>
      <c r="H7" s="121"/>
      <c r="I7" s="110" t="s">
        <v>12</v>
      </c>
      <c r="J7" s="120"/>
      <c r="K7" s="120"/>
      <c r="L7" s="120"/>
      <c r="M7" s="121"/>
    </row>
    <row r="8" spans="3:17" ht="69" x14ac:dyDescent="0.3">
      <c r="C8" s="123"/>
      <c r="D8" s="58" t="s">
        <v>15</v>
      </c>
      <c r="E8" s="59" t="s">
        <v>27</v>
      </c>
      <c r="F8" s="59" t="s">
        <v>28</v>
      </c>
      <c r="G8" s="59" t="s">
        <v>29</v>
      </c>
      <c r="H8" s="60" t="s">
        <v>16</v>
      </c>
      <c r="I8" s="58" t="s">
        <v>15</v>
      </c>
      <c r="J8" s="59" t="s">
        <v>27</v>
      </c>
      <c r="K8" s="59" t="s">
        <v>28</v>
      </c>
      <c r="L8" s="59" t="s">
        <v>29</v>
      </c>
      <c r="M8" s="60" t="s">
        <v>16</v>
      </c>
    </row>
    <row r="9" spans="3:17" x14ac:dyDescent="0.3">
      <c r="C9" s="85"/>
      <c r="D9" s="86"/>
      <c r="E9" s="86"/>
      <c r="F9" s="86"/>
      <c r="G9" s="86"/>
      <c r="H9" s="86"/>
      <c r="I9" s="86"/>
      <c r="J9" s="86"/>
      <c r="K9" s="86"/>
      <c r="L9" s="86"/>
      <c r="M9" s="86"/>
      <c r="O9" s="66"/>
    </row>
    <row r="10" spans="3:17" x14ac:dyDescent="0.3">
      <c r="C10" s="4" t="s">
        <v>45</v>
      </c>
      <c r="D10" s="87">
        <v>864819.91723405605</v>
      </c>
      <c r="E10" s="65">
        <v>9.5612922520250976</v>
      </c>
      <c r="F10" s="65">
        <v>52.661564381993145</v>
      </c>
      <c r="G10" s="88">
        <v>503.51260750507248</v>
      </c>
      <c r="H10" s="87">
        <v>435447731.54884154</v>
      </c>
      <c r="I10" s="87">
        <v>488884.57713434548</v>
      </c>
      <c r="J10" s="65">
        <v>13.110155436888423</v>
      </c>
      <c r="K10" s="65">
        <v>36.140685259437355</v>
      </c>
      <c r="L10" s="88">
        <v>473.81000134688588</v>
      </c>
      <c r="M10" s="87">
        <v>231638402.15049598</v>
      </c>
      <c r="N10" s="89"/>
      <c r="O10" s="89"/>
    </row>
    <row r="11" spans="3:17" x14ac:dyDescent="0.3">
      <c r="C11" s="1" t="s">
        <v>46</v>
      </c>
      <c r="D11" s="41">
        <v>525769.22540463868</v>
      </c>
      <c r="E11" s="68">
        <v>7.0604133122920691</v>
      </c>
      <c r="F11" s="68">
        <v>83.115410490180935</v>
      </c>
      <c r="G11" s="90">
        <v>586.82915068149271</v>
      </c>
      <c r="H11" s="41">
        <v>308536707.9986704</v>
      </c>
      <c r="I11" s="41">
        <v>317943.73020149779</v>
      </c>
      <c r="J11" s="68">
        <v>8.358162374054448</v>
      </c>
      <c r="K11" s="68">
        <v>58.341577734829229</v>
      </c>
      <c r="L11" s="90">
        <v>487.62837986622259</v>
      </c>
      <c r="M11" s="41">
        <v>155038386.04678002</v>
      </c>
      <c r="N11" s="89"/>
      <c r="O11" s="89"/>
    </row>
    <row r="12" spans="3:17" x14ac:dyDescent="0.3">
      <c r="C12" s="1" t="s">
        <v>47</v>
      </c>
      <c r="D12" s="41">
        <v>244242.33018641954</v>
      </c>
      <c r="E12" s="68">
        <v>14.030868802186804</v>
      </c>
      <c r="F12" s="68">
        <v>27.205113390328382</v>
      </c>
      <c r="G12" s="90">
        <v>381.7113767283127</v>
      </c>
      <c r="H12" s="41">
        <v>93230076.110789284</v>
      </c>
      <c r="I12" s="41">
        <v>144102.14281217896</v>
      </c>
      <c r="J12" s="68">
        <v>23.646922897541121</v>
      </c>
      <c r="K12" s="68">
        <v>18.996582094727589</v>
      </c>
      <c r="L12" s="90">
        <v>449.21071211083307</v>
      </c>
      <c r="M12" s="41">
        <v>64732226.189355858</v>
      </c>
      <c r="N12" s="89"/>
      <c r="O12" s="89"/>
      <c r="P12" s="66"/>
      <c r="Q12" s="39"/>
    </row>
    <row r="13" spans="3:17" x14ac:dyDescent="0.3">
      <c r="C13" s="1" t="s">
        <v>48</v>
      </c>
      <c r="D13" s="41">
        <v>94808.361642998323</v>
      </c>
      <c r="E13" s="68">
        <v>11.915782800619372</v>
      </c>
      <c r="F13" s="68">
        <v>29.813645252332659</v>
      </c>
      <c r="G13" s="90">
        <v>355.25292132151287</v>
      </c>
      <c r="H13" s="41">
        <v>33680947.439381622</v>
      </c>
      <c r="I13" s="41">
        <v>26838.704120668732</v>
      </c>
      <c r="J13" s="68">
        <v>12.830545472454954</v>
      </c>
      <c r="K13" s="68">
        <v>34.463802039884378</v>
      </c>
      <c r="L13" s="90">
        <v>442.18937922642226</v>
      </c>
      <c r="M13" s="41">
        <v>11867789.914360128</v>
      </c>
      <c r="N13" s="89"/>
      <c r="O13" s="89"/>
    </row>
    <row r="14" spans="3:17" x14ac:dyDescent="0.3">
      <c r="C14" s="1" t="s">
        <v>49</v>
      </c>
      <c r="D14" s="41"/>
      <c r="E14" s="68"/>
      <c r="F14" s="68"/>
      <c r="G14" s="90"/>
      <c r="H14" s="41"/>
      <c r="I14" s="41"/>
      <c r="J14" s="68"/>
      <c r="K14" s="68"/>
      <c r="L14" s="90"/>
      <c r="M14" s="41"/>
      <c r="N14" s="89"/>
      <c r="O14" s="89"/>
    </row>
    <row r="15" spans="3:17" x14ac:dyDescent="0.3">
      <c r="C15" s="4" t="s">
        <v>50</v>
      </c>
      <c r="D15" s="87">
        <v>122604.08277437471</v>
      </c>
      <c r="E15" s="65">
        <v>7.5271464166008704</v>
      </c>
      <c r="F15" s="65">
        <v>123.1995430180523</v>
      </c>
      <c r="G15" s="88">
        <v>927.34099875519576</v>
      </c>
      <c r="H15" s="87">
        <v>113695792.57145323</v>
      </c>
      <c r="I15" s="87">
        <v>58344.42281287998</v>
      </c>
      <c r="J15" s="65">
        <v>10.722707437560052</v>
      </c>
      <c r="K15" s="65">
        <v>95.766071207853656</v>
      </c>
      <c r="L15" s="88">
        <v>1026.8715640063581</v>
      </c>
      <c r="M15" s="87">
        <v>59912228.704910301</v>
      </c>
      <c r="N15" s="89"/>
      <c r="O15" s="89"/>
    </row>
    <row r="16" spans="3:17" x14ac:dyDescent="0.3">
      <c r="C16" s="34" t="s">
        <v>49</v>
      </c>
      <c r="D16" s="34"/>
      <c r="E16" s="71"/>
      <c r="F16" s="71"/>
      <c r="G16" s="79"/>
      <c r="H16" s="91"/>
      <c r="I16" s="34"/>
      <c r="J16" s="71"/>
      <c r="K16" s="71"/>
      <c r="L16" s="79"/>
      <c r="M16" s="91"/>
      <c r="N16" s="89"/>
    </row>
    <row r="17" spans="3:14" x14ac:dyDescent="0.3">
      <c r="C17" s="75" t="s">
        <v>42</v>
      </c>
      <c r="D17" s="92">
        <v>987424.00000843091</v>
      </c>
      <c r="E17" s="77">
        <v>9.3087213358033249</v>
      </c>
      <c r="F17" s="77">
        <v>59.743705861644656</v>
      </c>
      <c r="G17" s="93">
        <v>556.13750943425055</v>
      </c>
      <c r="H17" s="94">
        <v>549143524.12029457</v>
      </c>
      <c r="I17" s="92">
        <v>547228.99994722544</v>
      </c>
      <c r="J17" s="77">
        <v>12.855610674951443</v>
      </c>
      <c r="K17" s="77">
        <v>41.443093866913237</v>
      </c>
      <c r="L17" s="93">
        <v>532.77627991850454</v>
      </c>
      <c r="M17" s="94">
        <v>291550630.85540628</v>
      </c>
      <c r="N17" s="66"/>
    </row>
    <row r="18" spans="3:14" x14ac:dyDescent="0.3">
      <c r="C18" s="2" t="s">
        <v>71</v>
      </c>
    </row>
    <row r="19" spans="3:14" x14ac:dyDescent="0.3">
      <c r="H19" s="40"/>
    </row>
  </sheetData>
  <mergeCells count="3">
    <mergeCell ref="C7:C8"/>
    <mergeCell ref="D7:H7"/>
    <mergeCell ref="I7:M7"/>
  </mergeCells>
  <pageMargins left="0.7" right="0.7" top="0.75" bottom="0.75" header="0.3" footer="0.3"/>
  <pageSetup orientation="portrait" verticalDpi="599"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4:O111"/>
  <sheetViews>
    <sheetView workbookViewId="0">
      <selection activeCell="D2" sqref="D2"/>
    </sheetView>
  </sheetViews>
  <sheetFormatPr baseColWidth="10" defaultColWidth="11.44140625" defaultRowHeight="13.8" x14ac:dyDescent="0.3"/>
  <cols>
    <col min="1" max="2" width="11.44140625" style="2"/>
    <col min="3" max="3" width="15.109375" style="2" customWidth="1"/>
    <col min="4" max="4" width="24.33203125" style="2" customWidth="1"/>
    <col min="5" max="5" width="11.44140625" style="2"/>
    <col min="6" max="6" width="14.6640625" style="2" customWidth="1"/>
    <col min="7" max="8" width="11.44140625" style="2"/>
    <col min="9" max="9" width="13.44140625" style="2" customWidth="1"/>
    <col min="10" max="10" width="11.44140625" style="2"/>
    <col min="11" max="11" width="14" style="2" customWidth="1"/>
    <col min="12" max="13" width="11.44140625" style="2"/>
    <col min="14" max="14" width="14.44140625" style="2" customWidth="1"/>
    <col min="15" max="16384" width="11.44140625" style="2"/>
  </cols>
  <sheetData>
    <row r="4" spans="3:15" x14ac:dyDescent="0.3">
      <c r="C4" s="4" t="s">
        <v>73</v>
      </c>
      <c r="D4" s="99"/>
      <c r="E4" s="99"/>
      <c r="F4" s="99"/>
      <c r="G4" s="99"/>
      <c r="H4" s="99"/>
      <c r="I4" s="99"/>
      <c r="J4" s="99"/>
      <c r="K4" s="79"/>
      <c r="L4" s="79"/>
      <c r="M4" s="79"/>
      <c r="N4" s="79"/>
    </row>
    <row r="5" spans="3:15" x14ac:dyDescent="0.3">
      <c r="C5" s="82" t="s">
        <v>72</v>
      </c>
      <c r="D5" s="34"/>
      <c r="E5" s="79"/>
      <c r="F5" s="79"/>
      <c r="G5" s="31"/>
      <c r="H5" s="79"/>
      <c r="I5" s="34"/>
      <c r="J5" s="34"/>
      <c r="K5" s="79"/>
      <c r="L5" s="79"/>
      <c r="M5" s="79"/>
      <c r="N5" s="79"/>
    </row>
    <row r="6" spans="3:15" x14ac:dyDescent="0.3">
      <c r="C6" s="34"/>
      <c r="D6" s="34"/>
      <c r="E6" s="79"/>
      <c r="F6" s="79"/>
      <c r="G6" s="31"/>
      <c r="H6" s="79"/>
      <c r="I6" s="34"/>
      <c r="J6" s="34"/>
      <c r="K6" s="79"/>
      <c r="L6" s="79"/>
      <c r="M6" s="79"/>
      <c r="N6" s="79"/>
    </row>
    <row r="7" spans="3:15" ht="15" customHeight="1" x14ac:dyDescent="0.3">
      <c r="C7" s="124" t="s">
        <v>26</v>
      </c>
      <c r="D7" s="126" t="s">
        <v>51</v>
      </c>
      <c r="E7" s="110" t="s">
        <v>14</v>
      </c>
      <c r="F7" s="120"/>
      <c r="G7" s="120"/>
      <c r="H7" s="120"/>
      <c r="I7" s="121"/>
      <c r="J7" s="110" t="s">
        <v>12</v>
      </c>
      <c r="K7" s="120"/>
      <c r="L7" s="120"/>
      <c r="M7" s="120"/>
      <c r="N7" s="121"/>
    </row>
    <row r="8" spans="3:15" ht="69" x14ac:dyDescent="0.3">
      <c r="C8" s="125"/>
      <c r="D8" s="127"/>
      <c r="E8" s="36" t="s">
        <v>15</v>
      </c>
      <c r="F8" s="36" t="s">
        <v>27</v>
      </c>
      <c r="G8" s="36" t="s">
        <v>53</v>
      </c>
      <c r="H8" s="36" t="s">
        <v>29</v>
      </c>
      <c r="I8" s="37" t="s">
        <v>16</v>
      </c>
      <c r="J8" s="35" t="s">
        <v>15</v>
      </c>
      <c r="K8" s="36" t="s">
        <v>27</v>
      </c>
      <c r="L8" s="36" t="s">
        <v>53</v>
      </c>
      <c r="M8" s="36" t="s">
        <v>29</v>
      </c>
      <c r="N8" s="37" t="s">
        <v>16</v>
      </c>
    </row>
    <row r="9" spans="3:15" x14ac:dyDescent="0.3">
      <c r="C9" s="4" t="s">
        <v>30</v>
      </c>
      <c r="D9" s="4" t="s">
        <v>45</v>
      </c>
      <c r="E9" s="96">
        <v>711101.4626123975</v>
      </c>
      <c r="F9" s="100">
        <v>8.9055041612329404</v>
      </c>
      <c r="G9" s="100">
        <v>48.107727346111353</v>
      </c>
      <c r="H9" s="100">
        <v>472.15099310972562</v>
      </c>
      <c r="I9" s="96">
        <v>335747261.7742219</v>
      </c>
      <c r="J9" s="96">
        <v>441341.23907384987</v>
      </c>
      <c r="K9" s="100">
        <v>11.892544454446929</v>
      </c>
      <c r="L9" s="100">
        <v>35.998375427404206</v>
      </c>
      <c r="M9" s="100">
        <v>428.11228005827445</v>
      </c>
      <c r="N9" s="96">
        <v>188943604.14364988</v>
      </c>
    </row>
    <row r="10" spans="3:15" x14ac:dyDescent="0.3">
      <c r="C10" s="1"/>
      <c r="D10" s="1" t="s">
        <v>46</v>
      </c>
      <c r="E10" s="3">
        <v>458954.36319375713</v>
      </c>
      <c r="F10" s="95">
        <v>6.4029067720384907</v>
      </c>
      <c r="G10" s="95">
        <v>83.554096823780881</v>
      </c>
      <c r="H10" s="95">
        <v>534.98909238454632</v>
      </c>
      <c r="I10" s="3">
        <v>245535578.21095556</v>
      </c>
      <c r="J10" s="3">
        <v>292326.56832723797</v>
      </c>
      <c r="K10" s="95">
        <v>7.691369048162306</v>
      </c>
      <c r="L10" s="95">
        <v>59.082425506229761</v>
      </c>
      <c r="M10" s="95">
        <v>454.42473882897076</v>
      </c>
      <c r="N10" s="3">
        <v>132840424.46487439</v>
      </c>
    </row>
    <row r="11" spans="3:15" x14ac:dyDescent="0.3">
      <c r="C11" s="1"/>
      <c r="D11" s="1" t="s">
        <v>52</v>
      </c>
      <c r="E11" s="3">
        <v>165215.3414923817</v>
      </c>
      <c r="F11" s="95">
        <v>16.387717360337479</v>
      </c>
      <c r="G11" s="95">
        <v>24.972810618010822</v>
      </c>
      <c r="H11" s="95">
        <v>409.24736210119613</v>
      </c>
      <c r="I11" s="3">
        <v>67613942.684405506</v>
      </c>
      <c r="J11" s="3">
        <v>124490.66777129644</v>
      </c>
      <c r="K11" s="95">
        <v>22.514230177598392</v>
      </c>
      <c r="L11" s="95">
        <v>34.397083852849654</v>
      </c>
      <c r="M11" s="95">
        <v>385.26723309032138</v>
      </c>
      <c r="N11" s="3">
        <v>47962175.117813826</v>
      </c>
    </row>
    <row r="12" spans="3:15" x14ac:dyDescent="0.3">
      <c r="C12" s="1"/>
      <c r="D12" s="1" t="s">
        <v>54</v>
      </c>
      <c r="E12" s="3">
        <v>86931.757926258782</v>
      </c>
      <c r="F12" s="95">
        <v>7.8978353896538236</v>
      </c>
      <c r="G12" s="95">
        <v>32.91383477720295</v>
      </c>
      <c r="H12" s="95">
        <v>259.94804911261224</v>
      </c>
      <c r="I12" s="3">
        <v>22597740.878860835</v>
      </c>
      <c r="J12" s="3">
        <v>24524.002975315409</v>
      </c>
      <c r="K12" s="95">
        <v>8.0519985547094244</v>
      </c>
      <c r="L12" s="95">
        <v>41.227115468487455</v>
      </c>
      <c r="M12" s="95">
        <v>331.96067416709951</v>
      </c>
      <c r="N12" s="3">
        <v>8141004.5609616572</v>
      </c>
    </row>
    <row r="13" spans="3:15" x14ac:dyDescent="0.3">
      <c r="C13" s="1"/>
      <c r="D13" s="4" t="s">
        <v>50</v>
      </c>
      <c r="E13" s="96">
        <v>100654.06045739487</v>
      </c>
      <c r="F13" s="100">
        <v>6.4215424157377301</v>
      </c>
      <c r="G13" s="100">
        <v>125.68738125683541</v>
      </c>
      <c r="H13" s="100">
        <v>807.10684986376793</v>
      </c>
      <c r="I13" s="96">
        <v>81238581.661765218</v>
      </c>
      <c r="J13" s="96">
        <v>48307.800667260737</v>
      </c>
      <c r="K13" s="100">
        <v>8.2403314701972707</v>
      </c>
      <c r="L13" s="100">
        <v>104.95938779261738</v>
      </c>
      <c r="M13" s="100">
        <v>864.90014632014424</v>
      </c>
      <c r="N13" s="96">
        <v>41781423.865518175</v>
      </c>
    </row>
    <row r="14" spans="3:15" x14ac:dyDescent="0.3">
      <c r="C14" s="97"/>
      <c r="D14" s="98" t="s">
        <v>21</v>
      </c>
      <c r="E14" s="92">
        <v>811755.52306979243</v>
      </c>
      <c r="F14" s="93">
        <v>8.5975039954201673</v>
      </c>
      <c r="G14" s="93">
        <v>11.640313954956783</v>
      </c>
      <c r="H14" s="93">
        <v>513.68402380446241</v>
      </c>
      <c r="I14" s="94">
        <v>416985843.43598711</v>
      </c>
      <c r="J14" s="92">
        <v>489649.03974111058</v>
      </c>
      <c r="K14" s="93">
        <v>11.532224383298017</v>
      </c>
      <c r="L14" s="93">
        <v>7.3992081558390641</v>
      </c>
      <c r="M14" s="93">
        <v>471.20490245657999</v>
      </c>
      <c r="N14" s="101">
        <v>230725028.00916806</v>
      </c>
      <c r="O14" s="40"/>
    </row>
    <row r="15" spans="3:15" x14ac:dyDescent="0.3">
      <c r="C15" s="1" t="s">
        <v>31</v>
      </c>
      <c r="D15" s="4" t="s">
        <v>45</v>
      </c>
      <c r="E15" s="96">
        <v>275788.3858507952</v>
      </c>
      <c r="F15" s="100">
        <v>4.8861763903348168</v>
      </c>
      <c r="G15" s="100">
        <v>43.912654592221337</v>
      </c>
      <c r="H15" s="100">
        <v>214.56497610543946</v>
      </c>
      <c r="I15" s="96">
        <v>59174528.420233481</v>
      </c>
      <c r="J15" s="96">
        <v>171116.8366566301</v>
      </c>
      <c r="K15" s="100">
        <v>6.8768954167980318</v>
      </c>
      <c r="L15" s="100">
        <v>32.791169607854691</v>
      </c>
      <c r="M15" s="100">
        <v>225.50144398770277</v>
      </c>
      <c r="N15" s="96">
        <v>38587093.756677978</v>
      </c>
    </row>
    <row r="16" spans="3:15" x14ac:dyDescent="0.3">
      <c r="C16" s="1"/>
      <c r="D16" s="1" t="s">
        <v>46</v>
      </c>
      <c r="E16" s="3">
        <v>164058.19468171214</v>
      </c>
      <c r="F16" s="95">
        <v>4.2087524820053872</v>
      </c>
      <c r="G16" s="95">
        <v>58.910266884300668</v>
      </c>
      <c r="H16" s="95">
        <v>247.93873196490014</v>
      </c>
      <c r="I16" s="3">
        <v>40676380.757834427</v>
      </c>
      <c r="J16" s="3">
        <v>113952.58919499911</v>
      </c>
      <c r="K16" s="95">
        <v>5.3376265098859683</v>
      </c>
      <c r="L16" s="95">
        <v>41.402704544499599</v>
      </c>
      <c r="M16" s="95">
        <v>220.99217335769728</v>
      </c>
      <c r="N16" s="3">
        <v>25182630.345939714</v>
      </c>
    </row>
    <row r="17" spans="3:14" x14ac:dyDescent="0.3">
      <c r="C17" s="1"/>
      <c r="D17" s="1" t="s">
        <v>52</v>
      </c>
      <c r="E17" s="3">
        <v>75831.877812840976</v>
      </c>
      <c r="F17" s="95">
        <v>6.5755480069376544</v>
      </c>
      <c r="G17" s="95">
        <v>28.562029737711434</v>
      </c>
      <c r="H17" s="95">
        <v>187.81099771590223</v>
      </c>
      <c r="I17" s="3">
        <v>14242060.63070005</v>
      </c>
      <c r="J17" s="3">
        <v>44611.863244419495</v>
      </c>
      <c r="K17" s="95">
        <v>11.510032438270336</v>
      </c>
      <c r="L17" s="95">
        <v>21.97571933349877</v>
      </c>
      <c r="M17" s="95">
        <v>252.94124238289541</v>
      </c>
      <c r="N17" s="3">
        <v>11284180.114059294</v>
      </c>
    </row>
    <row r="18" spans="3:14" x14ac:dyDescent="0.3">
      <c r="C18" s="1"/>
      <c r="D18" s="1" t="s">
        <v>54</v>
      </c>
      <c r="E18" s="3">
        <v>35898.313356242157</v>
      </c>
      <c r="F18" s="95">
        <v>4.4134166144774296</v>
      </c>
      <c r="G18" s="95">
        <v>26.863434115041489</v>
      </c>
      <c r="H18" s="95">
        <v>118.55952644524403</v>
      </c>
      <c r="I18" s="3">
        <v>4256087.0316990437</v>
      </c>
      <c r="J18" s="3">
        <v>12552.384217211473</v>
      </c>
      <c r="K18" s="95">
        <v>4.3842058015701486</v>
      </c>
      <c r="L18" s="95">
        <v>38.528023973160906</v>
      </c>
      <c r="M18" s="95">
        <v>168.91478622616583</v>
      </c>
      <c r="N18" s="3">
        <v>2120283.2966789724</v>
      </c>
    </row>
    <row r="19" spans="3:14" x14ac:dyDescent="0.3">
      <c r="C19" s="1"/>
      <c r="D19" s="4" t="s">
        <v>50</v>
      </c>
      <c r="E19" s="96">
        <v>22748.10747555261</v>
      </c>
      <c r="F19" s="100">
        <v>5.1599431371172626</v>
      </c>
      <c r="G19" s="100">
        <v>129.74697952920221</v>
      </c>
      <c r="H19" s="100">
        <v>669.4870365833998</v>
      </c>
      <c r="I19" s="96">
        <v>15229563.061688416</v>
      </c>
      <c r="J19" s="96">
        <v>9676.3207489311826</v>
      </c>
      <c r="K19" s="100">
        <v>7.7411426900612508</v>
      </c>
      <c r="L19" s="100">
        <v>94.011057234559175</v>
      </c>
      <c r="M19" s="100">
        <v>727.7530084962367</v>
      </c>
      <c r="N19" s="96">
        <v>7041971.5362092331</v>
      </c>
    </row>
    <row r="20" spans="3:14" x14ac:dyDescent="0.3">
      <c r="C20" s="97"/>
      <c r="D20" s="98" t="s">
        <v>21</v>
      </c>
      <c r="E20" s="92">
        <v>298536.49332634802</v>
      </c>
      <c r="F20" s="93">
        <v>4.9070370740979579</v>
      </c>
      <c r="G20" s="93">
        <v>50.790215047577931</v>
      </c>
      <c r="H20" s="93">
        <v>249.22946823987286</v>
      </c>
      <c r="I20" s="94">
        <v>74404091.481921956</v>
      </c>
      <c r="J20" s="92">
        <v>180793.15740556127</v>
      </c>
      <c r="K20" s="93">
        <v>6.9231512261576995</v>
      </c>
      <c r="L20" s="93">
        <v>36.454887698898155</v>
      </c>
      <c r="M20" s="93">
        <v>252.382700472068</v>
      </c>
      <c r="N20" s="101">
        <v>45629065.292887211</v>
      </c>
    </row>
    <row r="21" spans="3:14" x14ac:dyDescent="0.3">
      <c r="C21" s="1" t="s">
        <v>32</v>
      </c>
      <c r="D21" s="4" t="s">
        <v>45</v>
      </c>
      <c r="E21" s="96">
        <v>90062.198057925212</v>
      </c>
      <c r="F21" s="100">
        <v>11.717556552848436</v>
      </c>
      <c r="G21" s="100">
        <v>23.261063090856187</v>
      </c>
      <c r="H21" s="100">
        <v>272.56282224648282</v>
      </c>
      <c r="I21" s="96">
        <v>24547606.880389784</v>
      </c>
      <c r="J21" s="96">
        <v>48660.717835052907</v>
      </c>
      <c r="K21" s="100">
        <v>18.073823450008881</v>
      </c>
      <c r="L21" s="100">
        <v>20.79008119765372</v>
      </c>
      <c r="M21" s="100">
        <v>375.75625707774265</v>
      </c>
      <c r="N21" s="96">
        <v>18284569.200415645</v>
      </c>
    </row>
    <row r="22" spans="3:14" x14ac:dyDescent="0.3">
      <c r="C22" s="1"/>
      <c r="D22" s="1" t="s">
        <v>46</v>
      </c>
      <c r="E22" s="3">
        <v>33217.14981344602</v>
      </c>
      <c r="F22" s="95">
        <v>6.3717526858232389</v>
      </c>
      <c r="G22" s="95">
        <v>48.923858576126094</v>
      </c>
      <c r="H22" s="95">
        <v>311.73072728326764</v>
      </c>
      <c r="I22" s="3">
        <v>10354806.269622788</v>
      </c>
      <c r="J22" s="3">
        <v>19902.62612891079</v>
      </c>
      <c r="K22" s="95">
        <v>10.823225823939541</v>
      </c>
      <c r="L22" s="95">
        <v>35.530093795181543</v>
      </c>
      <c r="M22" s="95">
        <v>384.55022869100304</v>
      </c>
      <c r="N22" s="3">
        <v>7653559.4294241741</v>
      </c>
    </row>
    <row r="23" spans="3:14" x14ac:dyDescent="0.3">
      <c r="C23" s="1"/>
      <c r="D23" s="1" t="s">
        <v>52</v>
      </c>
      <c r="E23" s="3">
        <v>49933.01720619377</v>
      </c>
      <c r="F23" s="95">
        <v>16.058698690676188</v>
      </c>
      <c r="G23" s="95">
        <v>15.085898898445736</v>
      </c>
      <c r="H23" s="95">
        <v>242.25990488814386</v>
      </c>
      <c r="I23" s="3">
        <v>12096767.999150554</v>
      </c>
      <c r="J23" s="3">
        <v>24886.748309017989</v>
      </c>
      <c r="K23" s="95">
        <v>25.331739811044923</v>
      </c>
      <c r="L23" s="95">
        <v>14.891504921097603</v>
      </c>
      <c r="M23" s="95">
        <v>377.22772805613931</v>
      </c>
      <c r="N23" s="3">
        <v>9387971.5233158227</v>
      </c>
    </row>
    <row r="24" spans="3:14" x14ac:dyDescent="0.3">
      <c r="C24" s="1"/>
      <c r="D24" s="1" t="s">
        <v>54</v>
      </c>
      <c r="E24" s="3">
        <v>6912.031038285415</v>
      </c>
      <c r="F24" s="95">
        <v>6.0471599760220949</v>
      </c>
      <c r="G24" s="95">
        <v>50.146531321075699</v>
      </c>
      <c r="H24" s="95">
        <v>303.24409714114734</v>
      </c>
      <c r="I24" s="3">
        <v>2096032.6116164478</v>
      </c>
      <c r="J24" s="3">
        <v>3871.3433971241388</v>
      </c>
      <c r="K24" s="95">
        <v>8.6920662054404225</v>
      </c>
      <c r="L24" s="95">
        <v>36.940244901409237</v>
      </c>
      <c r="M24" s="95">
        <v>321.08705432823194</v>
      </c>
      <c r="N24" s="3">
        <v>1243038.2476756403</v>
      </c>
    </row>
    <row r="25" spans="3:14" x14ac:dyDescent="0.3">
      <c r="C25" s="1"/>
      <c r="D25" s="4" t="s">
        <v>50</v>
      </c>
      <c r="E25" s="96">
        <v>14433.537172183294</v>
      </c>
      <c r="F25" s="100">
        <v>6.3139405578902297</v>
      </c>
      <c r="G25" s="100">
        <v>106.40423495748954</v>
      </c>
      <c r="H25" s="100">
        <v>671.83001462937443</v>
      </c>
      <c r="I25" s="96">
        <v>9696883.489541525</v>
      </c>
      <c r="J25" s="96">
        <v>6798.4880253601432</v>
      </c>
      <c r="K25" s="100">
        <v>7.1255046534657716</v>
      </c>
      <c r="L25" s="100">
        <v>67.938699142277713</v>
      </c>
      <c r="M25" s="100">
        <v>484.0975168887112</v>
      </c>
      <c r="N25" s="96">
        <v>3291131.1716744862</v>
      </c>
    </row>
    <row r="26" spans="3:14" x14ac:dyDescent="0.3">
      <c r="C26" s="97"/>
      <c r="D26" s="98" t="s">
        <v>21</v>
      </c>
      <c r="E26" s="92">
        <v>104495.73523010843</v>
      </c>
      <c r="F26" s="93">
        <v>10.971178797280841</v>
      </c>
      <c r="G26" s="93">
        <v>29.870249387684893</v>
      </c>
      <c r="H26" s="93">
        <v>327.71184675165983</v>
      </c>
      <c r="I26" s="94">
        <v>34244490.369931303</v>
      </c>
      <c r="J26" s="92">
        <v>55459.205860413051</v>
      </c>
      <c r="K26" s="93">
        <v>16.731719590399642</v>
      </c>
      <c r="L26" s="93">
        <v>23.251484097078862</v>
      </c>
      <c r="M26" s="93">
        <v>389.03731197296014</v>
      </c>
      <c r="N26" s="101">
        <v>21575700.372090131</v>
      </c>
    </row>
    <row r="27" spans="3:14" x14ac:dyDescent="0.3">
      <c r="C27" s="1" t="s">
        <v>55</v>
      </c>
      <c r="D27" s="1"/>
      <c r="E27" s="3"/>
      <c r="F27" s="102"/>
      <c r="G27" s="102"/>
      <c r="H27" s="95"/>
      <c r="I27" s="3"/>
      <c r="J27" s="1"/>
      <c r="K27" s="95"/>
      <c r="L27" s="95"/>
      <c r="M27" s="95"/>
      <c r="N27" s="95"/>
    </row>
    <row r="28" spans="3:14" x14ac:dyDescent="0.3">
      <c r="C28" s="1"/>
      <c r="D28" s="1"/>
      <c r="E28" s="3"/>
      <c r="F28" s="102"/>
      <c r="G28" s="102"/>
      <c r="H28" s="95"/>
      <c r="I28" s="3"/>
      <c r="J28" s="1"/>
      <c r="K28" s="95"/>
      <c r="L28" s="95"/>
      <c r="M28" s="95"/>
      <c r="N28" s="95"/>
    </row>
    <row r="29" spans="3:14" x14ac:dyDescent="0.3">
      <c r="C29" s="1"/>
      <c r="D29" s="1"/>
      <c r="E29" s="3"/>
      <c r="F29" s="102"/>
      <c r="G29" s="102"/>
      <c r="H29" s="95"/>
      <c r="I29" s="3"/>
      <c r="J29" s="1"/>
      <c r="K29" s="95"/>
      <c r="L29" s="95"/>
      <c r="M29" s="95"/>
      <c r="N29" s="95"/>
    </row>
    <row r="30" spans="3:14" x14ac:dyDescent="0.3">
      <c r="C30" s="103" t="s">
        <v>56</v>
      </c>
      <c r="D30" s="1"/>
      <c r="E30" s="95"/>
      <c r="F30" s="95"/>
      <c r="G30" s="3"/>
      <c r="H30" s="95"/>
      <c r="I30" s="1"/>
      <c r="J30" s="1"/>
      <c r="K30" s="95"/>
      <c r="L30" s="95"/>
      <c r="M30" s="95"/>
      <c r="N30" s="95"/>
    </row>
    <row r="31" spans="3:14" ht="15" customHeight="1" x14ac:dyDescent="0.3">
      <c r="C31" s="124" t="s">
        <v>26</v>
      </c>
      <c r="D31" s="126" t="s">
        <v>51</v>
      </c>
      <c r="E31" s="110" t="s">
        <v>14</v>
      </c>
      <c r="F31" s="120"/>
      <c r="G31" s="120"/>
      <c r="H31" s="120"/>
      <c r="I31" s="121"/>
      <c r="J31" s="110" t="s">
        <v>12</v>
      </c>
      <c r="K31" s="120"/>
      <c r="L31" s="120"/>
      <c r="M31" s="120"/>
      <c r="N31" s="121"/>
    </row>
    <row r="32" spans="3:14" ht="69" x14ac:dyDescent="0.3">
      <c r="C32" s="125"/>
      <c r="D32" s="127"/>
      <c r="E32" s="36" t="s">
        <v>15</v>
      </c>
      <c r="F32" s="36" t="s">
        <v>27</v>
      </c>
      <c r="G32" s="36" t="s">
        <v>53</v>
      </c>
      <c r="H32" s="36" t="s">
        <v>29</v>
      </c>
      <c r="I32" s="37" t="s">
        <v>16</v>
      </c>
      <c r="J32" s="35" t="s">
        <v>15</v>
      </c>
      <c r="K32" s="36" t="s">
        <v>27</v>
      </c>
      <c r="L32" s="36" t="s">
        <v>53</v>
      </c>
      <c r="M32" s="36" t="s">
        <v>29</v>
      </c>
      <c r="N32" s="37" t="s">
        <v>16</v>
      </c>
    </row>
    <row r="33" spans="3:14" x14ac:dyDescent="0.3">
      <c r="C33" s="1" t="s">
        <v>33</v>
      </c>
      <c r="D33" s="4" t="s">
        <v>45</v>
      </c>
      <c r="E33" s="96">
        <v>183990.18762354663</v>
      </c>
      <c r="F33" s="100">
        <v>6.6609957736125063</v>
      </c>
      <c r="G33" s="100">
        <v>111.33545973754123</v>
      </c>
      <c r="H33" s="100">
        <v>741.60502676496708</v>
      </c>
      <c r="I33" s="96">
        <v>136448048.01705167</v>
      </c>
      <c r="J33" s="96">
        <v>93490.764577271024</v>
      </c>
      <c r="K33" s="100">
        <v>7.34095318156493</v>
      </c>
      <c r="L33" s="100">
        <v>90.944561036688398</v>
      </c>
      <c r="M33" s="100">
        <v>667.61976468830335</v>
      </c>
      <c r="N33" s="96">
        <v>62416282.247607231</v>
      </c>
    </row>
    <row r="34" spans="3:14" x14ac:dyDescent="0.3">
      <c r="C34" s="1"/>
      <c r="D34" s="1" t="s">
        <v>46</v>
      </c>
      <c r="E34" s="3">
        <v>172004.83068146941</v>
      </c>
      <c r="F34" s="95">
        <v>6.5859344313784414</v>
      </c>
      <c r="G34" s="95">
        <v>116.34006027024732</v>
      </c>
      <c r="H34" s="95">
        <v>766.20800868246442</v>
      </c>
      <c r="I34" s="3">
        <v>131791478.80021322</v>
      </c>
      <c r="J34" s="3">
        <v>87528.154599326968</v>
      </c>
      <c r="K34" s="95">
        <v>6.8963564731860982</v>
      </c>
      <c r="L34" s="95">
        <v>99.359621776010243</v>
      </c>
      <c r="M34" s="95">
        <v>685.21937080831037</v>
      </c>
      <c r="N34" s="3">
        <v>59975987.022563353</v>
      </c>
    </row>
    <row r="35" spans="3:14" x14ac:dyDescent="0.3">
      <c r="C35" s="1"/>
      <c r="D35" s="1" t="s">
        <v>52</v>
      </c>
      <c r="E35" s="3">
        <v>7122.5760957521361</v>
      </c>
      <c r="F35" s="95">
        <v>10.389225463801353</v>
      </c>
      <c r="G35" s="95">
        <v>44.94497031373438</v>
      </c>
      <c r="H35" s="95">
        <v>466.94343005324515</v>
      </c>
      <c r="I35" s="3">
        <v>3325840.1129657524</v>
      </c>
      <c r="J35" s="3">
        <v>4366.3647519278065</v>
      </c>
      <c r="K35" s="95">
        <v>13.408790345637417</v>
      </c>
      <c r="L35" s="95">
        <v>21.182420541638905</v>
      </c>
      <c r="M35" s="95">
        <v>284.03063605595952</v>
      </c>
      <c r="N35" s="3">
        <v>1240181.3577423766</v>
      </c>
    </row>
    <row r="36" spans="3:14" x14ac:dyDescent="0.3">
      <c r="C36" s="1"/>
      <c r="D36" s="1" t="s">
        <v>54</v>
      </c>
      <c r="E36" s="3">
        <v>4862.7808463250058</v>
      </c>
      <c r="F36" s="95">
        <v>3.8552583488160046</v>
      </c>
      <c r="G36" s="95">
        <v>70.982529487828643</v>
      </c>
      <c r="H36" s="95">
        <v>273.6559894280295</v>
      </c>
      <c r="I36" s="3">
        <v>1330729.1038727399</v>
      </c>
      <c r="J36" s="3">
        <v>1596.2452260162613</v>
      </c>
      <c r="K36" s="95">
        <v>15.12192499545583</v>
      </c>
      <c r="L36" s="95">
        <v>49.718241895946164</v>
      </c>
      <c r="M36" s="95">
        <v>751.83552485642747</v>
      </c>
      <c r="N36" s="3">
        <v>1200113.8673015023</v>
      </c>
    </row>
    <row r="37" spans="3:14" x14ac:dyDescent="0.3">
      <c r="C37" s="1"/>
      <c r="D37" s="4" t="s">
        <v>50</v>
      </c>
      <c r="E37" s="96">
        <v>16771.966587424307</v>
      </c>
      <c r="F37" s="100">
        <v>6.6222857821276246</v>
      </c>
      <c r="G37" s="100">
        <v>141.78966759559481</v>
      </c>
      <c r="H37" s="100">
        <v>938.97169977090937</v>
      </c>
      <c r="I37" s="96">
        <v>15748401.975094698</v>
      </c>
      <c r="J37" s="96">
        <v>9742.628804548649</v>
      </c>
      <c r="K37" s="100">
        <v>8.9613266823870976</v>
      </c>
      <c r="L37" s="100">
        <v>102.86045275345219</v>
      </c>
      <c r="M37" s="100">
        <v>921.76611982192821</v>
      </c>
      <c r="N37" s="96">
        <v>8980425.1500341631</v>
      </c>
    </row>
    <row r="38" spans="3:14" x14ac:dyDescent="0.3">
      <c r="C38" s="97"/>
      <c r="D38" s="98" t="s">
        <v>21</v>
      </c>
      <c r="E38" s="92">
        <v>200762.15421097097</v>
      </c>
      <c r="F38" s="93">
        <v>6.6577618838072556</v>
      </c>
      <c r="G38" s="93">
        <v>113.86609240055502</v>
      </c>
      <c r="H38" s="93">
        <v>758.09332984248954</v>
      </c>
      <c r="I38" s="94">
        <v>152196449.99214643</v>
      </c>
      <c r="J38" s="92">
        <v>103233.39338181967</v>
      </c>
      <c r="K38" s="93">
        <v>7.4938755744659229</v>
      </c>
      <c r="L38" s="93">
        <v>92.289332029542649</v>
      </c>
      <c r="M38" s="93">
        <v>691.6047710799653</v>
      </c>
      <c r="N38" s="101">
        <v>71396707.397641391</v>
      </c>
    </row>
    <row r="39" spans="3:14" x14ac:dyDescent="0.3">
      <c r="C39" s="1" t="s">
        <v>34</v>
      </c>
      <c r="D39" s="4" t="s">
        <v>45</v>
      </c>
      <c r="E39" s="96">
        <v>36131.873008273011</v>
      </c>
      <c r="F39" s="100">
        <v>17.46142916430767</v>
      </c>
      <c r="G39" s="100">
        <v>61.498609403693706</v>
      </c>
      <c r="H39" s="100">
        <v>1073.8536118060226</v>
      </c>
      <c r="I39" s="96">
        <v>38800342.331250504</v>
      </c>
      <c r="J39" s="96">
        <v>23762.139261057622</v>
      </c>
      <c r="K39" s="100">
        <v>14.700154021992059</v>
      </c>
      <c r="L39" s="100">
        <v>65.874630830426199</v>
      </c>
      <c r="M39" s="100">
        <v>968.3672193491318</v>
      </c>
      <c r="N39" s="96">
        <v>23010476.722017214</v>
      </c>
    </row>
    <row r="40" spans="3:14" x14ac:dyDescent="0.3">
      <c r="C40" s="1"/>
      <c r="D40" s="1" t="s">
        <v>46</v>
      </c>
      <c r="E40" s="3">
        <v>18137.732089825473</v>
      </c>
      <c r="F40" s="95">
        <v>12.055883107722661</v>
      </c>
      <c r="G40" s="95">
        <v>107.83419083201329</v>
      </c>
      <c r="H40" s="95">
        <v>1300.036399686611</v>
      </c>
      <c r="I40" s="3">
        <v>23579711.924537022</v>
      </c>
      <c r="J40" s="3">
        <v>13896.054937789824</v>
      </c>
      <c r="K40" s="95">
        <v>12.674093088543655</v>
      </c>
      <c r="L40" s="95">
        <v>91.70048069363547</v>
      </c>
      <c r="M40" s="95">
        <v>1162.220428575336</v>
      </c>
      <c r="N40" s="3">
        <v>16150278.925304502</v>
      </c>
    </row>
    <row r="41" spans="3:14" x14ac:dyDescent="0.3">
      <c r="C41" s="1"/>
      <c r="D41" s="1" t="s">
        <v>52</v>
      </c>
      <c r="E41" s="3">
        <v>15076.961304763778</v>
      </c>
      <c r="F41" s="95">
        <v>17.558511955663889</v>
      </c>
      <c r="G41" s="95">
        <v>45.236473325756982</v>
      </c>
      <c r="H41" s="95">
        <v>794.28515772237449</v>
      </c>
      <c r="I41" s="3">
        <v>11975406.587928435</v>
      </c>
      <c r="J41" s="3">
        <v>8763.9085014943466</v>
      </c>
      <c r="K41" s="95">
        <v>15.546762644603941</v>
      </c>
      <c r="L41" s="95">
        <v>42.12342618414408</v>
      </c>
      <c r="M41" s="95">
        <v>654.88290866238253</v>
      </c>
      <c r="N41" s="3">
        <v>5739333.8907096004</v>
      </c>
    </row>
    <row r="42" spans="3:14" x14ac:dyDescent="0.3">
      <c r="C42" s="1"/>
      <c r="D42" s="1" t="s">
        <v>54</v>
      </c>
      <c r="E42" s="3">
        <v>2917.1796136837465</v>
      </c>
      <c r="F42" s="95">
        <v>50.56896640057527</v>
      </c>
      <c r="G42" s="95">
        <v>21.998719794474727</v>
      </c>
      <c r="H42" s="95">
        <v>1112.4525221424624</v>
      </c>
      <c r="I42" s="3">
        <v>3245223.8187850555</v>
      </c>
      <c r="J42" s="3">
        <v>1102.1758217734573</v>
      </c>
      <c r="K42" s="95">
        <v>33.512627607194645</v>
      </c>
      <c r="L42" s="95">
        <v>30.345445926584677</v>
      </c>
      <c r="M42" s="95">
        <v>1016.9556289118937</v>
      </c>
      <c r="N42" s="3">
        <v>1120863.9060031094</v>
      </c>
    </row>
    <row r="43" spans="3:14" x14ac:dyDescent="0.3">
      <c r="C43" s="1"/>
      <c r="D43" s="4" t="s">
        <v>50</v>
      </c>
      <c r="E43" s="96">
        <v>9717.1072130687826</v>
      </c>
      <c r="F43" s="100">
        <v>8.3956813191277639</v>
      </c>
      <c r="G43" s="100">
        <v>161.24585607443234</v>
      </c>
      <c r="H43" s="100">
        <v>1353.7688216308766</v>
      </c>
      <c r="I43" s="96">
        <v>13154716.781497017</v>
      </c>
      <c r="J43" s="96">
        <v>6165.2161481003877</v>
      </c>
      <c r="K43" s="100">
        <v>10.506914844947721</v>
      </c>
      <c r="L43" s="100">
        <v>131.66769475448109</v>
      </c>
      <c r="M43" s="100">
        <v>1383.4212566159022</v>
      </c>
      <c r="N43" s="96">
        <v>8529091.0709136873</v>
      </c>
    </row>
    <row r="44" spans="3:14" x14ac:dyDescent="0.3">
      <c r="C44" s="97"/>
      <c r="D44" s="98" t="s">
        <v>21</v>
      </c>
      <c r="E44" s="92">
        <v>45848.980221341793</v>
      </c>
      <c r="F44" s="93">
        <v>15.540059411851221</v>
      </c>
      <c r="G44" s="93">
        <v>72.919803213132354</v>
      </c>
      <c r="H44" s="93">
        <v>1133.1780742325757</v>
      </c>
      <c r="I44" s="94">
        <v>51955059.112747535</v>
      </c>
      <c r="J44" s="92">
        <v>29927.355409158008</v>
      </c>
      <c r="K44" s="93">
        <v>13.836321400174432</v>
      </c>
      <c r="L44" s="93">
        <v>76.166983251252645</v>
      </c>
      <c r="M44" s="93">
        <v>1053.8708603460345</v>
      </c>
      <c r="N44" s="101">
        <v>31539567.792930901</v>
      </c>
    </row>
    <row r="45" spans="3:14" x14ac:dyDescent="0.3">
      <c r="C45" s="1" t="s">
        <v>35</v>
      </c>
      <c r="D45" s="4" t="s">
        <v>45</v>
      </c>
      <c r="E45" s="96">
        <v>9150.7515052718027</v>
      </c>
      <c r="F45" s="100">
        <v>19.481550516680581</v>
      </c>
      <c r="G45" s="100">
        <v>41.205432840561258</v>
      </c>
      <c r="H45" s="100">
        <v>802.74572144508306</v>
      </c>
      <c r="I45" s="96">
        <v>7345726.618864093</v>
      </c>
      <c r="J45" s="96">
        <v>6603.5961212251796</v>
      </c>
      <c r="K45" s="100">
        <v>17.864736276211563</v>
      </c>
      <c r="L45" s="100">
        <v>63.95812808801557</v>
      </c>
      <c r="M45" s="100">
        <v>1142.5950910125575</v>
      </c>
      <c r="N45" s="96">
        <v>7545236.5111414548</v>
      </c>
    </row>
    <row r="46" spans="3:14" x14ac:dyDescent="0.3">
      <c r="C46" s="1"/>
      <c r="D46" s="1" t="s">
        <v>46</v>
      </c>
      <c r="E46" s="3">
        <v>4946.5014248999569</v>
      </c>
      <c r="F46" s="95">
        <v>9.2066941324409601</v>
      </c>
      <c r="G46" s="95">
        <v>75.000333918199786</v>
      </c>
      <c r="H46" s="95">
        <v>690.50513421580274</v>
      </c>
      <c r="I46" s="3">
        <v>3415584.630299204</v>
      </c>
      <c r="J46" s="3">
        <v>3890.2752279537194</v>
      </c>
      <c r="K46" s="95">
        <v>11.239010630679898</v>
      </c>
      <c r="L46" s="95">
        <v>101.61633935851556</v>
      </c>
      <c r="M46" s="95">
        <v>1142.0671183011323</v>
      </c>
      <c r="N46" s="3">
        <v>4442955.4189873859</v>
      </c>
    </row>
    <row r="47" spans="3:14" x14ac:dyDescent="0.3">
      <c r="C47" s="1"/>
      <c r="D47" s="1" t="s">
        <v>52</v>
      </c>
      <c r="E47" s="3">
        <v>2885.7227314388961</v>
      </c>
      <c r="F47" s="95">
        <v>16.399590364124059</v>
      </c>
      <c r="G47" s="95">
        <v>41.786439358802447</v>
      </c>
      <c r="H47" s="95">
        <v>685.28048825967096</v>
      </c>
      <c r="I47" s="3">
        <v>1977529.482382478</v>
      </c>
      <c r="J47" s="3">
        <v>2114.2224368202487</v>
      </c>
      <c r="K47" s="95">
        <v>26.326831943140196</v>
      </c>
      <c r="L47" s="95">
        <v>44.832119192879688</v>
      </c>
      <c r="M47" s="95">
        <v>1180.2876676457736</v>
      </c>
      <c r="N47" s="3">
        <v>2495390.668838935</v>
      </c>
    </row>
    <row r="48" spans="3:14" x14ac:dyDescent="0.3">
      <c r="C48" s="1"/>
      <c r="D48" s="1" t="s">
        <v>54</v>
      </c>
      <c r="E48" s="3">
        <v>1318.5273489329484</v>
      </c>
      <c r="F48" s="95">
        <v>64.773196733373354</v>
      </c>
      <c r="G48" s="95">
        <v>22.8629145409793</v>
      </c>
      <c r="H48" s="95">
        <v>1480.9040614611545</v>
      </c>
      <c r="I48" s="3">
        <v>1952612.5061824119</v>
      </c>
      <c r="J48" s="3">
        <v>599.09845645121277</v>
      </c>
      <c r="K48" s="95">
        <v>31.026419033996593</v>
      </c>
      <c r="L48" s="95">
        <v>32.649792843333685</v>
      </c>
      <c r="M48" s="95">
        <v>1013.006154130454</v>
      </c>
      <c r="N48" s="3">
        <v>606890.42331513413</v>
      </c>
    </row>
    <row r="49" spans="3:14" x14ac:dyDescent="0.3">
      <c r="C49" s="1"/>
      <c r="D49" s="4" t="s">
        <v>50</v>
      </c>
      <c r="E49" s="96">
        <v>4055.1485465396845</v>
      </c>
      <c r="F49" s="100">
        <v>8.5138117819970258</v>
      </c>
      <c r="G49" s="100">
        <v>147.16904421759685</v>
      </c>
      <c r="H49" s="100">
        <v>1252.9695426050171</v>
      </c>
      <c r="I49" s="96">
        <v>5080977.6195532298</v>
      </c>
      <c r="J49" s="96">
        <v>3198.5867199768481</v>
      </c>
      <c r="K49" s="100">
        <v>15.729711533409377</v>
      </c>
      <c r="L49" s="100">
        <v>121.86393337815761</v>
      </c>
      <c r="M49" s="100">
        <v>1916.884518365038</v>
      </c>
      <c r="N49" s="96">
        <v>6131321.3641716279</v>
      </c>
    </row>
    <row r="50" spans="3:14" x14ac:dyDescent="0.3">
      <c r="C50" s="97"/>
      <c r="D50" s="98" t="s">
        <v>21</v>
      </c>
      <c r="E50" s="92">
        <v>13205.900051811486</v>
      </c>
      <c r="F50" s="93">
        <v>16.113676338147915</v>
      </c>
      <c r="G50" s="93">
        <v>58.397374221027313</v>
      </c>
      <c r="H50" s="93">
        <v>940.99638719533721</v>
      </c>
      <c r="I50" s="94">
        <v>12426704.238417322</v>
      </c>
      <c r="J50" s="92">
        <v>9802.1828412020277</v>
      </c>
      <c r="K50" s="93">
        <v>17.168048415988828</v>
      </c>
      <c r="L50" s="93">
        <v>81.270527579127943</v>
      </c>
      <c r="M50" s="93">
        <v>1395.2563522714238</v>
      </c>
      <c r="N50" s="101">
        <v>13676557.875313083</v>
      </c>
    </row>
    <row r="51" spans="3:14" x14ac:dyDescent="0.3">
      <c r="C51" s="1" t="s">
        <v>67</v>
      </c>
      <c r="D51" s="4"/>
      <c r="E51" s="96"/>
      <c r="F51" s="104"/>
      <c r="G51" s="104"/>
      <c r="H51" s="100"/>
      <c r="I51" s="96"/>
      <c r="J51" s="1"/>
      <c r="K51" s="95"/>
      <c r="L51" s="95"/>
      <c r="M51" s="95"/>
      <c r="N51" s="95"/>
    </row>
    <row r="52" spans="3:14" x14ac:dyDescent="0.3">
      <c r="C52" s="1"/>
      <c r="D52" s="4"/>
      <c r="E52" s="96"/>
      <c r="F52" s="104"/>
      <c r="G52" s="104"/>
      <c r="H52" s="100"/>
      <c r="I52" s="96"/>
      <c r="J52" s="1"/>
      <c r="K52" s="95"/>
      <c r="L52" s="95"/>
      <c r="M52" s="95"/>
      <c r="N52" s="95"/>
    </row>
    <row r="53" spans="3:14" x14ac:dyDescent="0.3">
      <c r="C53" s="1"/>
      <c r="D53" s="4"/>
      <c r="E53" s="96"/>
      <c r="F53" s="104"/>
      <c r="G53" s="104"/>
      <c r="H53" s="100"/>
      <c r="I53" s="96"/>
      <c r="J53" s="1"/>
      <c r="K53" s="95"/>
      <c r="L53" s="95"/>
      <c r="M53" s="95"/>
      <c r="N53" s="95"/>
    </row>
    <row r="54" spans="3:14" x14ac:dyDescent="0.3">
      <c r="C54" s="103" t="s">
        <v>56</v>
      </c>
      <c r="D54" s="1"/>
      <c r="E54" s="95"/>
      <c r="F54" s="95"/>
      <c r="G54" s="3"/>
      <c r="H54" s="95"/>
      <c r="I54" s="1"/>
      <c r="J54" s="1"/>
      <c r="K54" s="95"/>
      <c r="L54" s="95"/>
      <c r="M54" s="95"/>
      <c r="N54" s="95"/>
    </row>
    <row r="55" spans="3:14" ht="15" customHeight="1" x14ac:dyDescent="0.3">
      <c r="C55" s="124" t="s">
        <v>26</v>
      </c>
      <c r="D55" s="126" t="s">
        <v>51</v>
      </c>
      <c r="E55" s="110" t="s">
        <v>14</v>
      </c>
      <c r="F55" s="120"/>
      <c r="G55" s="120"/>
      <c r="H55" s="120"/>
      <c r="I55" s="121"/>
      <c r="J55" s="110" t="s">
        <v>12</v>
      </c>
      <c r="K55" s="120"/>
      <c r="L55" s="120"/>
      <c r="M55" s="120"/>
      <c r="N55" s="121"/>
    </row>
    <row r="56" spans="3:14" ht="69" x14ac:dyDescent="0.3">
      <c r="C56" s="125"/>
      <c r="D56" s="127"/>
      <c r="E56" s="36" t="s">
        <v>15</v>
      </c>
      <c r="F56" s="36" t="s">
        <v>27</v>
      </c>
      <c r="G56" s="36" t="s">
        <v>28</v>
      </c>
      <c r="H56" s="36" t="s">
        <v>29</v>
      </c>
      <c r="I56" s="37" t="s">
        <v>16</v>
      </c>
      <c r="J56" s="35" t="s">
        <v>15</v>
      </c>
      <c r="K56" s="36" t="s">
        <v>27</v>
      </c>
      <c r="L56" s="36" t="s">
        <v>28</v>
      </c>
      <c r="M56" s="36" t="s">
        <v>29</v>
      </c>
      <c r="N56" s="37" t="s">
        <v>16</v>
      </c>
    </row>
    <row r="57" spans="3:14" x14ac:dyDescent="0.3">
      <c r="C57" s="1" t="s">
        <v>36</v>
      </c>
      <c r="D57" s="4" t="s">
        <v>45</v>
      </c>
      <c r="E57" s="96">
        <v>22200.239284697469</v>
      </c>
      <c r="F57" s="100">
        <v>22.995976799417747</v>
      </c>
      <c r="G57" s="100">
        <v>26.702381068509933</v>
      </c>
      <c r="H57" s="100">
        <v>614.0473355406665</v>
      </c>
      <c r="I57" s="96">
        <v>13631997.781133711</v>
      </c>
      <c r="J57" s="96">
        <v>24471.386191239031</v>
      </c>
      <c r="K57" s="100">
        <v>40.579613461165856</v>
      </c>
      <c r="L57" s="100">
        <v>17.529647696132852</v>
      </c>
      <c r="M57" s="100">
        <v>711.34632761948762</v>
      </c>
      <c r="N57" s="96">
        <v>17407630.698896125</v>
      </c>
    </row>
    <row r="58" spans="3:14" x14ac:dyDescent="0.3">
      <c r="C58" s="1"/>
      <c r="D58" s="1" t="s">
        <v>46</v>
      </c>
      <c r="E58" s="3">
        <v>9051.3877513089392</v>
      </c>
      <c r="F58" s="95">
        <v>18.477874252930263</v>
      </c>
      <c r="G58" s="95">
        <v>37.406273073901104</v>
      </c>
      <c r="H58" s="95">
        <v>691.1884101303159</v>
      </c>
      <c r="I58" s="3">
        <v>6256214.3093002411</v>
      </c>
      <c r="J58" s="3">
        <v>10245.188987202975</v>
      </c>
      <c r="K58" s="95">
        <v>32.755701895110136</v>
      </c>
      <c r="L58" s="95">
        <v>24.179966492336927</v>
      </c>
      <c r="M58" s="95">
        <v>792.03177425674028</v>
      </c>
      <c r="N58" s="3">
        <v>8114515.2111299885</v>
      </c>
    </row>
    <row r="59" spans="3:14" x14ac:dyDescent="0.3">
      <c r="C59" s="1"/>
      <c r="D59" s="1" t="s">
        <v>52</v>
      </c>
      <c r="E59" s="3">
        <v>11195.789603477722</v>
      </c>
      <c r="F59" s="95">
        <v>24.459479900347642</v>
      </c>
      <c r="G59" s="95">
        <v>21.724366177092254</v>
      </c>
      <c r="H59" s="95">
        <v>531.36669785638014</v>
      </c>
      <c r="I59" s="3">
        <v>5949069.7514947494</v>
      </c>
      <c r="J59" s="3">
        <v>13659.483367558063</v>
      </c>
      <c r="K59" s="95">
        <v>47.799562246577494</v>
      </c>
      <c r="L59" s="95">
        <v>13.929854138084124</v>
      </c>
      <c r="M59" s="95">
        <v>665.84092995909725</v>
      </c>
      <c r="N59" s="3">
        <v>9095043.1082156822</v>
      </c>
    </row>
    <row r="60" spans="3:14" x14ac:dyDescent="0.3">
      <c r="C60" s="1"/>
      <c r="D60" s="1" t="s">
        <v>54</v>
      </c>
      <c r="E60" s="3">
        <v>1953.0619299108048</v>
      </c>
      <c r="F60" s="95">
        <v>35.545514973819451</v>
      </c>
      <c r="G60" s="95">
        <v>20.551144486349177</v>
      </c>
      <c r="H60" s="95">
        <v>730.50101406865156</v>
      </c>
      <c r="I60" s="3">
        <v>1426713.7203387208</v>
      </c>
      <c r="J60" s="3">
        <v>566.71383647798734</v>
      </c>
      <c r="K60" s="95">
        <v>8</v>
      </c>
      <c r="L60" s="95">
        <v>43.688799972980149</v>
      </c>
      <c r="M60" s="95">
        <v>349.51039978384119</v>
      </c>
      <c r="N60" s="3">
        <v>198072.37955045587</v>
      </c>
    </row>
    <row r="61" spans="3:14" x14ac:dyDescent="0.3">
      <c r="C61" s="1"/>
      <c r="D61" s="4" t="s">
        <v>50</v>
      </c>
      <c r="E61" s="96">
        <v>5447.5886221246246</v>
      </c>
      <c r="F61" s="100">
        <v>8.5082335697845988</v>
      </c>
      <c r="G61" s="100">
        <v>128.60848849256624</v>
      </c>
      <c r="H61" s="100">
        <v>1094.2310591517082</v>
      </c>
      <c r="I61" s="96">
        <v>5960920.667810224</v>
      </c>
      <c r="J61" s="96">
        <v>3530.3378469297159</v>
      </c>
      <c r="K61" s="100">
        <v>8.449593294023094</v>
      </c>
      <c r="L61" s="100">
        <v>105.11716177800616</v>
      </c>
      <c r="M61" s="100">
        <v>888.19726524618113</v>
      </c>
      <c r="N61" s="96">
        <v>3135636.4210380656</v>
      </c>
    </row>
    <row r="62" spans="3:14" x14ac:dyDescent="0.3">
      <c r="C62" s="97"/>
      <c r="D62" s="98" t="s">
        <v>21</v>
      </c>
      <c r="E62" s="92">
        <v>27647.827906822084</v>
      </c>
      <c r="F62" s="93">
        <v>20.141384914514621</v>
      </c>
      <c r="G62" s="93">
        <v>35.184289390517037</v>
      </c>
      <c r="H62" s="93">
        <v>708.66031555807615</v>
      </c>
      <c r="I62" s="94">
        <v>19592918.448943939</v>
      </c>
      <c r="J62" s="92">
        <v>28001.724038168748</v>
      </c>
      <c r="K62" s="93">
        <v>36.528797659107937</v>
      </c>
      <c r="L62" s="93">
        <v>20.083960765114409</v>
      </c>
      <c r="M62" s="93">
        <v>733.64293898232688</v>
      </c>
      <c r="N62" s="101">
        <v>20543267.11993419</v>
      </c>
    </row>
    <row r="63" spans="3:14" x14ac:dyDescent="0.3">
      <c r="C63" s="1" t="s">
        <v>37</v>
      </c>
      <c r="D63" s="4" t="s">
        <v>45</v>
      </c>
      <c r="E63" s="96">
        <v>143710.84448808208</v>
      </c>
      <c r="F63" s="100">
        <v>9.6346133243673258</v>
      </c>
      <c r="G63" s="100">
        <v>40.29978009054166</v>
      </c>
      <c r="H63" s="100">
        <v>388.27279822940574</v>
      </c>
      <c r="I63" s="96">
        <v>55799011.725298561</v>
      </c>
      <c r="J63" s="96">
        <v>73235.798431374089</v>
      </c>
      <c r="K63" s="100">
        <v>14.279944869097079</v>
      </c>
      <c r="L63" s="100">
        <v>20.742254137963958</v>
      </c>
      <c r="M63" s="100">
        <v>296.19824555092589</v>
      </c>
      <c r="N63" s="96">
        <v>21692315.006894235</v>
      </c>
    </row>
    <row r="64" spans="3:14" x14ac:dyDescent="0.3">
      <c r="D64" s="1" t="s">
        <v>46</v>
      </c>
      <c r="E64" s="3">
        <v>57538.56675109511</v>
      </c>
      <c r="F64" s="95">
        <v>8.2073639338811795</v>
      </c>
      <c r="G64" s="95">
        <v>62.386507214175971</v>
      </c>
      <c r="H64" s="95">
        <v>512.02876927044588</v>
      </c>
      <c r="I64" s="3">
        <v>29461401.519148637</v>
      </c>
      <c r="J64" s="3">
        <v>42911.679251054593</v>
      </c>
      <c r="K64" s="95">
        <v>6.1915099995016583</v>
      </c>
      <c r="L64" s="95">
        <v>42.608225537394098</v>
      </c>
      <c r="M64" s="95">
        <v>263.80925447579756</v>
      </c>
      <c r="N64" s="3">
        <v>11320498.111525265</v>
      </c>
    </row>
    <row r="65" spans="3:14" x14ac:dyDescent="0.3">
      <c r="C65" s="1"/>
      <c r="D65" s="1" t="s">
        <v>52</v>
      </c>
      <c r="E65" s="3">
        <v>53102.413944108164</v>
      </c>
      <c r="F65" s="95">
        <v>14.069265739378883</v>
      </c>
      <c r="G65" s="95">
        <v>24.156041888761592</v>
      </c>
      <c r="H65" s="95">
        <v>339.85777254455479</v>
      </c>
      <c r="I65" s="3">
        <v>18047268.119783498</v>
      </c>
      <c r="J65" s="3">
        <v>26088.077160058518</v>
      </c>
      <c r="K65" s="95">
        <v>28.960614438440423</v>
      </c>
      <c r="L65" s="95">
        <v>11.541715132313815</v>
      </c>
      <c r="M65" s="95">
        <v>334.25516190525411</v>
      </c>
      <c r="N65" s="3">
        <v>8720074.4549321122</v>
      </c>
    </row>
    <row r="66" spans="3:14" x14ac:dyDescent="0.3">
      <c r="C66" s="1"/>
      <c r="D66" s="1" t="s">
        <v>54</v>
      </c>
      <c r="E66" s="3">
        <v>33069.863792878699</v>
      </c>
      <c r="F66" s="95">
        <v>4.9968904454402425</v>
      </c>
      <c r="G66" s="95">
        <v>50.16955135350436</v>
      </c>
      <c r="H66" s="95">
        <v>250.69175181034947</v>
      </c>
      <c r="I66" s="3">
        <v>8290342.086366416</v>
      </c>
      <c r="J66" s="3">
        <v>4236.0420202608821</v>
      </c>
      <c r="K66" s="95">
        <v>5.8045526167281754</v>
      </c>
      <c r="L66" s="95">
        <v>67.175872517555831</v>
      </c>
      <c r="M66" s="95">
        <v>389.9258866027771</v>
      </c>
      <c r="N66" s="3">
        <v>1651742.4404368429</v>
      </c>
    </row>
    <row r="67" spans="3:14" x14ac:dyDescent="0.3">
      <c r="C67" s="1"/>
      <c r="D67" s="4" t="s">
        <v>50</v>
      </c>
      <c r="E67" s="96">
        <v>27480.604840501557</v>
      </c>
      <c r="F67" s="100">
        <v>5.9794267070755733</v>
      </c>
      <c r="G67" s="100">
        <v>99.60620211399501</v>
      </c>
      <c r="H67" s="100">
        <v>595.58798511078885</v>
      </c>
      <c r="I67" s="96">
        <v>16367118.066580113</v>
      </c>
      <c r="J67" s="96">
        <v>9196.2223734138097</v>
      </c>
      <c r="K67" s="100">
        <v>4.6211155762529366</v>
      </c>
      <c r="L67" s="100">
        <v>109.93407602762463</v>
      </c>
      <c r="M67" s="100">
        <v>508.01807109223142</v>
      </c>
      <c r="N67" s="96">
        <v>4671847.1514769066</v>
      </c>
    </row>
    <row r="68" spans="3:14" x14ac:dyDescent="0.3">
      <c r="C68" s="97"/>
      <c r="D68" s="98" t="s">
        <v>21</v>
      </c>
      <c r="E68" s="92">
        <v>171191.44932858364</v>
      </c>
      <c r="F68" s="93">
        <v>9.0478624122041396</v>
      </c>
      <c r="G68" s="93">
        <v>46.591356874802727</v>
      </c>
      <c r="H68" s="93">
        <v>421.55218660111649</v>
      </c>
      <c r="I68" s="94">
        <v>72166129.79187867</v>
      </c>
      <c r="J68" s="92">
        <v>82432.020804787899</v>
      </c>
      <c r="K68" s="93">
        <v>13.202393437303494</v>
      </c>
      <c r="L68" s="93">
        <v>24.225087634924954</v>
      </c>
      <c r="M68" s="93">
        <v>319.82913800943521</v>
      </c>
      <c r="N68" s="101">
        <v>26364162.158371143</v>
      </c>
    </row>
    <row r="69" spans="3:14" x14ac:dyDescent="0.3">
      <c r="C69" s="4" t="s">
        <v>38</v>
      </c>
      <c r="D69" s="4" t="s">
        <v>45</v>
      </c>
      <c r="E69" s="96">
        <v>78795.216342324435</v>
      </c>
      <c r="F69" s="100">
        <v>20.749015246081498</v>
      </c>
      <c r="G69" s="100">
        <v>47.770432894705259</v>
      </c>
      <c r="H69" s="100">
        <v>991.18944044415252</v>
      </c>
      <c r="I69" s="96">
        <v>78100986.396024495</v>
      </c>
      <c r="J69" s="96">
        <v>42726.429625658551</v>
      </c>
      <c r="K69" s="100">
        <v>25.361170470737747</v>
      </c>
      <c r="L69" s="100">
        <v>35.862973554117595</v>
      </c>
      <c r="M69" s="100">
        <v>909.52698589353577</v>
      </c>
      <c r="N69" s="96">
        <v>38860840.755417496</v>
      </c>
    </row>
    <row r="70" spans="3:14" x14ac:dyDescent="0.3">
      <c r="C70" s="1"/>
      <c r="D70" s="1" t="s">
        <v>46</v>
      </c>
      <c r="E70" s="3">
        <v>51283.219987167598</v>
      </c>
      <c r="F70" s="95">
        <v>12.743568319546553</v>
      </c>
      <c r="G70" s="95">
        <v>75.200896404290077</v>
      </c>
      <c r="H70" s="95">
        <v>958.3277610192132</v>
      </c>
      <c r="I70" s="3">
        <v>49146133.38815809</v>
      </c>
      <c r="J70" s="3">
        <v>22160.66261051426</v>
      </c>
      <c r="K70" s="95">
        <v>16.25669677818561</v>
      </c>
      <c r="L70" s="95">
        <v>54.03300332411596</v>
      </c>
      <c r="M70" s="95">
        <v>878.3981510548482</v>
      </c>
      <c r="N70" s="3">
        <v>19465885.063226033</v>
      </c>
    </row>
    <row r="71" spans="3:14" x14ac:dyDescent="0.3">
      <c r="C71" s="1"/>
      <c r="D71" s="1" t="s">
        <v>52</v>
      </c>
      <c r="E71" s="3">
        <v>22622.593951033046</v>
      </c>
      <c r="F71" s="95">
        <v>25.060980514668014</v>
      </c>
      <c r="G71" s="95">
        <v>34.213277502998913</v>
      </c>
      <c r="H71" s="95">
        <v>857.41828084558529</v>
      </c>
      <c r="I71" s="3">
        <v>19397025.61376249</v>
      </c>
      <c r="J71" s="3">
        <v>18374.283634833955</v>
      </c>
      <c r="K71" s="95">
        <v>31.379091831499245</v>
      </c>
      <c r="L71" s="95">
        <v>27.187942620759006</v>
      </c>
      <c r="M71" s="95">
        <v>853.13294820632905</v>
      </c>
      <c r="N71" s="3">
        <v>15675706.768565197</v>
      </c>
    </row>
    <row r="72" spans="3:14" x14ac:dyDescent="0.3">
      <c r="C72" s="1"/>
      <c r="D72" s="1" t="s">
        <v>54</v>
      </c>
      <c r="E72" s="3">
        <v>4889.4024041237799</v>
      </c>
      <c r="F72" s="95">
        <v>84.764457330151131</v>
      </c>
      <c r="G72" s="95">
        <v>23.061609584087975</v>
      </c>
      <c r="H72" s="95">
        <v>1954.8048215550295</v>
      </c>
      <c r="I72" s="3">
        <v>9557827.3941039182</v>
      </c>
      <c r="J72" s="3">
        <v>2191.4833803103402</v>
      </c>
      <c r="K72" s="95">
        <v>66.970509875940053</v>
      </c>
      <c r="L72" s="95">
        <v>25.341566597749267</v>
      </c>
      <c r="M72" s="95">
        <v>1697.1376361063599</v>
      </c>
      <c r="N72" s="3">
        <v>3719248.9236262655</v>
      </c>
    </row>
    <row r="73" spans="3:14" x14ac:dyDescent="0.3">
      <c r="C73" s="1"/>
      <c r="D73" s="4" t="s">
        <v>50</v>
      </c>
      <c r="E73" s="96">
        <v>12943.632007755024</v>
      </c>
      <c r="F73" s="100">
        <v>14.204409185275335</v>
      </c>
      <c r="G73" s="100">
        <v>101.09520375024756</v>
      </c>
      <c r="H73" s="95">
        <v>1435.9976407372978</v>
      </c>
      <c r="I73" s="96">
        <v>18587025.02570799</v>
      </c>
      <c r="J73" s="96">
        <v>7454.6983199038232</v>
      </c>
      <c r="K73" s="100">
        <v>18.414358813231921</v>
      </c>
      <c r="L73" s="100">
        <v>87.72113779628107</v>
      </c>
      <c r="M73" s="100">
        <v>1615.3285068856801</v>
      </c>
      <c r="N73" s="96">
        <v>12041786.706373431</v>
      </c>
    </row>
    <row r="74" spans="3:14" x14ac:dyDescent="0.3">
      <c r="C74" s="97"/>
      <c r="D74" s="98" t="s">
        <v>21</v>
      </c>
      <c r="E74" s="92">
        <v>91738.848350079454</v>
      </c>
      <c r="F74" s="93">
        <v>19.825622659294957</v>
      </c>
      <c r="G74" s="93">
        <v>53.160922461387806</v>
      </c>
      <c r="H74" s="93">
        <v>1053.9483889395124</v>
      </c>
      <c r="I74" s="94">
        <v>96688011.421732485</v>
      </c>
      <c r="J74" s="92">
        <v>50181.127945562373</v>
      </c>
      <c r="K74" s="93">
        <v>24.329181208796964</v>
      </c>
      <c r="L74" s="93">
        <v>41.693877685782688</v>
      </c>
      <c r="M74" s="93">
        <v>1014.3779055148233</v>
      </c>
      <c r="N74" s="101">
        <v>50902627.461790927</v>
      </c>
    </row>
    <row r="75" spans="3:14" x14ac:dyDescent="0.3">
      <c r="C75" s="1" t="s">
        <v>67</v>
      </c>
      <c r="D75" s="1"/>
      <c r="E75" s="3"/>
      <c r="F75" s="102"/>
      <c r="G75" s="102"/>
      <c r="H75" s="95"/>
      <c r="I75" s="3"/>
      <c r="J75" s="3"/>
      <c r="K75" s="3"/>
      <c r="L75" s="3"/>
      <c r="M75" s="3"/>
      <c r="N75" s="3"/>
    </row>
    <row r="76" spans="3:14" x14ac:dyDescent="0.3">
      <c r="C76" s="1"/>
      <c r="D76" s="1"/>
      <c r="E76" s="3"/>
      <c r="F76" s="102"/>
      <c r="G76" s="102"/>
      <c r="H76" s="95"/>
      <c r="I76" s="3"/>
      <c r="J76" s="1"/>
      <c r="K76" s="95"/>
      <c r="L76" s="95"/>
      <c r="M76" s="95"/>
      <c r="N76" s="95"/>
    </row>
    <row r="77" spans="3:14" x14ac:dyDescent="0.3">
      <c r="C77" s="1"/>
      <c r="D77" s="1"/>
      <c r="E77" s="3"/>
      <c r="F77" s="102"/>
      <c r="G77" s="102"/>
      <c r="H77" s="95"/>
      <c r="I77" s="3"/>
      <c r="J77" s="1"/>
      <c r="K77" s="95"/>
      <c r="L77" s="95"/>
      <c r="M77" s="95"/>
      <c r="N77" s="95"/>
    </row>
    <row r="78" spans="3:14" x14ac:dyDescent="0.3">
      <c r="C78" s="103" t="s">
        <v>56</v>
      </c>
      <c r="D78" s="1"/>
      <c r="E78" s="95"/>
      <c r="F78" s="95"/>
      <c r="G78" s="3"/>
      <c r="H78" s="95"/>
      <c r="I78" s="1"/>
      <c r="J78" s="3"/>
      <c r="K78" s="95"/>
      <c r="L78" s="95"/>
      <c r="M78" s="95"/>
      <c r="N78" s="95"/>
    </row>
    <row r="79" spans="3:14" ht="27.6" customHeight="1" x14ac:dyDescent="0.3">
      <c r="C79" s="105" t="s">
        <v>26</v>
      </c>
      <c r="D79" s="106" t="s">
        <v>51</v>
      </c>
      <c r="E79" s="110" t="s">
        <v>14</v>
      </c>
      <c r="F79" s="120"/>
      <c r="G79" s="120"/>
      <c r="H79" s="120"/>
      <c r="I79" s="121"/>
      <c r="J79" s="110" t="s">
        <v>12</v>
      </c>
      <c r="K79" s="120"/>
      <c r="L79" s="120"/>
      <c r="M79" s="120"/>
      <c r="N79" s="121"/>
    </row>
    <row r="80" spans="3:14" ht="69" x14ac:dyDescent="0.3">
      <c r="C80" s="107"/>
      <c r="D80" s="108"/>
      <c r="E80" s="36" t="s">
        <v>15</v>
      </c>
      <c r="F80" s="36" t="s">
        <v>27</v>
      </c>
      <c r="G80" s="36" t="s">
        <v>53</v>
      </c>
      <c r="H80" s="36" t="s">
        <v>29</v>
      </c>
      <c r="I80" s="37" t="s">
        <v>16</v>
      </c>
      <c r="J80" s="35" t="s">
        <v>15</v>
      </c>
      <c r="K80" s="36" t="s">
        <v>27</v>
      </c>
      <c r="L80" s="36" t="s">
        <v>53</v>
      </c>
      <c r="M80" s="36" t="s">
        <v>29</v>
      </c>
      <c r="N80" s="37" t="s">
        <v>16</v>
      </c>
    </row>
    <row r="81" spans="3:14" x14ac:dyDescent="0.3">
      <c r="C81" s="1" t="s">
        <v>39</v>
      </c>
      <c r="D81" s="4" t="s">
        <v>45</v>
      </c>
      <c r="E81" s="96">
        <v>19894.43112570485</v>
      </c>
      <c r="F81" s="100">
        <v>20.268911084103202</v>
      </c>
      <c r="G81" s="100">
        <v>49.442090482962676</v>
      </c>
      <c r="H81" s="100">
        <v>1002.1373358113555</v>
      </c>
      <c r="I81" s="96">
        <v>19936952.205796365</v>
      </c>
      <c r="J81" s="96">
        <v>9375.7767668889592</v>
      </c>
      <c r="K81" s="100">
        <v>27.242508863551809</v>
      </c>
      <c r="L81" s="100">
        <v>35.65415971232234</v>
      </c>
      <c r="M81" s="100">
        <v>971.30876198543297</v>
      </c>
      <c r="N81" s="96">
        <v>9106774.1240986977</v>
      </c>
    </row>
    <row r="82" spans="3:14" x14ac:dyDescent="0.3">
      <c r="C82" s="1"/>
      <c r="D82" s="1" t="s">
        <v>46</v>
      </c>
      <c r="E82" s="3">
        <v>11338.565035237092</v>
      </c>
      <c r="F82" s="95">
        <v>13.371903903431765</v>
      </c>
      <c r="G82" s="95">
        <v>78.046563441049514</v>
      </c>
      <c r="H82" s="95">
        <v>1043.6311463268053</v>
      </c>
      <c r="I82" s="3">
        <v>11833279.625425516</v>
      </c>
      <c r="J82" s="3">
        <v>3916.1548508272931</v>
      </c>
      <c r="K82" s="95">
        <v>22.180783117190771</v>
      </c>
      <c r="L82" s="95">
        <v>44.845178559490449</v>
      </c>
      <c r="M82" s="95">
        <v>994.70117947975132</v>
      </c>
      <c r="N82" s="3">
        <v>3895403.8491432583</v>
      </c>
    </row>
    <row r="83" spans="3:14" x14ac:dyDescent="0.3">
      <c r="C83" s="1"/>
      <c r="D83" s="1" t="s">
        <v>52</v>
      </c>
      <c r="E83" s="3">
        <v>7293.9761292812309</v>
      </c>
      <c r="F83" s="95">
        <v>21.665240343456635</v>
      </c>
      <c r="G83" s="95">
        <v>37.028336862981803</v>
      </c>
      <c r="H83" s="95">
        <v>802.22781765497587</v>
      </c>
      <c r="I83" s="3">
        <v>5851430.5522207692</v>
      </c>
      <c r="J83" s="3">
        <v>5206.738667330701</v>
      </c>
      <c r="K83" s="95">
        <v>28.519624028923715</v>
      </c>
      <c r="L83" s="95">
        <v>32.285187827118719</v>
      </c>
      <c r="M83" s="95">
        <v>920.76141853261015</v>
      </c>
      <c r="N83" s="3">
        <v>4794164.0812600097</v>
      </c>
    </row>
    <row r="84" spans="3:14" x14ac:dyDescent="0.3">
      <c r="C84" s="1"/>
      <c r="D84" s="1" t="s">
        <v>54</v>
      </c>
      <c r="E84" s="3">
        <v>1261.8899611865311</v>
      </c>
      <c r="F84" s="95">
        <v>74.170102370421091</v>
      </c>
      <c r="G84" s="95">
        <v>24.063826883321401</v>
      </c>
      <c r="H84" s="95">
        <v>1784.8165033600394</v>
      </c>
      <c r="I84" s="3">
        <v>2252242.0281500798</v>
      </c>
      <c r="J84" s="3">
        <v>252.88324873096451</v>
      </c>
      <c r="K84" s="95">
        <v>79.333333333333329</v>
      </c>
      <c r="L84" s="95">
        <v>20.795768907563023</v>
      </c>
      <c r="M84" s="95">
        <v>1649.7976666666661</v>
      </c>
      <c r="N84" s="3">
        <v>417206.1936954314</v>
      </c>
    </row>
    <row r="85" spans="3:14" x14ac:dyDescent="0.3">
      <c r="C85" s="1"/>
      <c r="D85" s="4" t="s">
        <v>50</v>
      </c>
      <c r="E85" s="96">
        <v>4310.4205347724564</v>
      </c>
      <c r="F85" s="100">
        <v>15.043272202616532</v>
      </c>
      <c r="G85" s="100">
        <v>105.52846924267297</v>
      </c>
      <c r="H85" s="100">
        <v>1587.4934879429759</v>
      </c>
      <c r="I85" s="96">
        <v>6842764.5292469552</v>
      </c>
      <c r="J85" s="96">
        <v>2493.5092292678864</v>
      </c>
      <c r="K85" s="100">
        <v>25.023314179499355</v>
      </c>
      <c r="L85" s="100">
        <v>67.641912127472722</v>
      </c>
      <c r="M85" s="100">
        <v>1692.6248188678373</v>
      </c>
      <c r="N85" s="96">
        <v>4220575.6075348388</v>
      </c>
    </row>
    <row r="86" spans="3:14" x14ac:dyDescent="0.3">
      <c r="C86" s="97"/>
      <c r="D86" s="98" t="s">
        <v>21</v>
      </c>
      <c r="E86" s="92">
        <v>24204.851660477318</v>
      </c>
      <c r="F86" s="93">
        <v>19.338324875271162</v>
      </c>
      <c r="G86" s="93">
        <v>57.211680097124223</v>
      </c>
      <c r="H86" s="93">
        <v>1106.3780563782739</v>
      </c>
      <c r="I86" s="94">
        <v>26779716.735043302</v>
      </c>
      <c r="J86" s="92">
        <v>11869.285996156847</v>
      </c>
      <c r="K86" s="93">
        <v>26.776298644334009</v>
      </c>
      <c r="L86" s="93"/>
      <c r="M86" s="93">
        <v>1122.8434242757985</v>
      </c>
      <c r="N86" s="101">
        <v>13327349.731633537</v>
      </c>
    </row>
    <row r="87" spans="3:14" x14ac:dyDescent="0.3">
      <c r="C87" s="1" t="s">
        <v>40</v>
      </c>
      <c r="D87" s="4" t="s">
        <v>45</v>
      </c>
      <c r="E87" s="96">
        <v>58900.78521661953</v>
      </c>
      <c r="F87" s="100">
        <v>20.911176058514044</v>
      </c>
      <c r="G87" s="100">
        <v>47.223152710278583</v>
      </c>
      <c r="H87" s="100">
        <v>987.49166036272925</v>
      </c>
      <c r="I87" s="96">
        <v>58164034.190228097</v>
      </c>
      <c r="J87" s="96">
        <v>33350.652858769601</v>
      </c>
      <c r="K87" s="100">
        <v>24.832275013467434</v>
      </c>
      <c r="L87" s="100">
        <v>35.927374581213193</v>
      </c>
      <c r="M87" s="100">
        <v>892.15844611254556</v>
      </c>
      <c r="N87" s="96">
        <v>29754066.6313188</v>
      </c>
    </row>
    <row r="88" spans="3:14" x14ac:dyDescent="0.3">
      <c r="C88" s="1"/>
      <c r="D88" s="1" t="s">
        <v>46</v>
      </c>
      <c r="E88" s="3">
        <v>39944.654951930504</v>
      </c>
      <c r="F88" s="95">
        <v>12.565210942560578</v>
      </c>
      <c r="G88" s="95">
        <v>74.341275500996701</v>
      </c>
      <c r="H88" s="95">
        <v>934.11380840903416</v>
      </c>
      <c r="I88" s="3">
        <v>37312853.762732573</v>
      </c>
      <c r="J88" s="3">
        <v>18244.507759686967</v>
      </c>
      <c r="K88" s="95">
        <v>14.985100977476936</v>
      </c>
      <c r="L88" s="95">
        <v>56.952161383052804</v>
      </c>
      <c r="M88" s="95">
        <v>853.43388921060887</v>
      </c>
      <c r="N88" s="3">
        <v>15570481.214082774</v>
      </c>
    </row>
    <row r="89" spans="3:14" x14ac:dyDescent="0.3">
      <c r="C89" s="1"/>
      <c r="D89" s="1" t="s">
        <v>52</v>
      </c>
      <c r="E89" s="3">
        <v>15328.617821751815</v>
      </c>
      <c r="F89" s="95">
        <v>26.676810985365112</v>
      </c>
      <c r="G89" s="95">
        <v>33.125403751900109</v>
      </c>
      <c r="H89" s="95">
        <v>883.68013470334392</v>
      </c>
      <c r="I89" s="3">
        <v>13545595.061541723</v>
      </c>
      <c r="J89" s="3">
        <v>13167.544967503254</v>
      </c>
      <c r="K89" s="95">
        <v>32.509788678360309</v>
      </c>
      <c r="L89" s="95">
        <v>25.419763956378361</v>
      </c>
      <c r="M89" s="95">
        <v>826.39115447566019</v>
      </c>
      <c r="N89" s="3">
        <v>10881542.687305188</v>
      </c>
    </row>
    <row r="90" spans="3:14" x14ac:dyDescent="0.3">
      <c r="C90" s="1"/>
      <c r="D90" s="1" t="s">
        <v>54</v>
      </c>
      <c r="E90" s="3">
        <v>3627.512442937249</v>
      </c>
      <c r="F90" s="95">
        <v>88.449878229246679</v>
      </c>
      <c r="G90" s="95">
        <v>22.769257557663373</v>
      </c>
      <c r="H90" s="95">
        <v>2013.9380583456812</v>
      </c>
      <c r="I90" s="3">
        <v>7305585.3659538394</v>
      </c>
      <c r="J90" s="3">
        <v>1938.6001315793756</v>
      </c>
      <c r="K90" s="95">
        <v>65.357825079077926</v>
      </c>
      <c r="L90" s="95">
        <v>26.061347034432696</v>
      </c>
      <c r="M90" s="95">
        <v>1703.3129608015993</v>
      </c>
      <c r="N90" s="3">
        <v>3302042.7299308339</v>
      </c>
    </row>
    <row r="91" spans="3:14" x14ac:dyDescent="0.3">
      <c r="C91" s="1"/>
      <c r="D91" s="4" t="s">
        <v>50</v>
      </c>
      <c r="E91" s="96">
        <v>8633.211472982568</v>
      </c>
      <c r="F91" s="100">
        <v>13.785578673926876</v>
      </c>
      <c r="G91" s="100">
        <v>98.679807892856459</v>
      </c>
      <c r="H91" s="100">
        <v>1360.3582552349626</v>
      </c>
      <c r="I91" s="96">
        <v>11744260.496461036</v>
      </c>
      <c r="J91" s="96">
        <v>4961.1890906359367</v>
      </c>
      <c r="K91" s="100">
        <v>15.092677075135747</v>
      </c>
      <c r="L91" s="100">
        <v>104.45324773755642</v>
      </c>
      <c r="M91" s="100">
        <v>1576.4791375520917</v>
      </c>
      <c r="N91" s="96">
        <v>7821211.0988385929</v>
      </c>
    </row>
    <row r="92" spans="3:14" x14ac:dyDescent="0.3">
      <c r="C92" s="97"/>
      <c r="D92" s="98" t="s">
        <v>21</v>
      </c>
      <c r="E92" s="92">
        <v>67533.996689602092</v>
      </c>
      <c r="F92" s="93">
        <v>20.000274999670832</v>
      </c>
      <c r="G92" s="93">
        <v>51.757142245934865</v>
      </c>
      <c r="H92" s="93">
        <v>1035.1570781157782</v>
      </c>
      <c r="I92" s="94">
        <v>69908294.686689138</v>
      </c>
      <c r="J92" s="92">
        <v>38311.841949405542</v>
      </c>
      <c r="K92" s="93">
        <v>23.571046511255435</v>
      </c>
      <c r="L92" s="93">
        <v>41.609289689091412</v>
      </c>
      <c r="M92" s="93">
        <v>980.7745025618749</v>
      </c>
      <c r="N92" s="101">
        <v>37575277.73015739</v>
      </c>
    </row>
    <row r="93" spans="3:14" x14ac:dyDescent="0.3">
      <c r="C93" s="1" t="s">
        <v>67</v>
      </c>
      <c r="D93" s="1"/>
      <c r="E93" s="3"/>
      <c r="F93" s="102"/>
      <c r="G93" s="102"/>
      <c r="H93" s="95"/>
      <c r="I93" s="3"/>
      <c r="J93" s="1"/>
      <c r="K93" s="95"/>
      <c r="L93" s="95"/>
      <c r="M93" s="95"/>
      <c r="N93" s="95"/>
    </row>
    <row r="94" spans="3:14" x14ac:dyDescent="0.3">
      <c r="C94" s="1"/>
      <c r="D94" s="1"/>
      <c r="E94" s="3"/>
      <c r="F94" s="1"/>
      <c r="G94" s="1"/>
      <c r="H94" s="95"/>
      <c r="I94" s="1"/>
      <c r="J94" s="1"/>
      <c r="K94" s="95"/>
      <c r="L94" s="95"/>
      <c r="M94" s="95"/>
      <c r="N94" s="95"/>
    </row>
    <row r="95" spans="3:14" x14ac:dyDescent="0.3">
      <c r="C95" s="1"/>
      <c r="D95" s="1"/>
      <c r="E95" s="1"/>
      <c r="F95" s="1"/>
      <c r="G95" s="1"/>
      <c r="H95" s="95"/>
      <c r="I95" s="1"/>
      <c r="J95" s="1"/>
      <c r="K95" s="95"/>
      <c r="L95" s="95"/>
      <c r="M95" s="95"/>
      <c r="N95" s="95"/>
    </row>
    <row r="96" spans="3:14" x14ac:dyDescent="0.3">
      <c r="C96" s="103" t="s">
        <v>56</v>
      </c>
      <c r="D96" s="1"/>
      <c r="E96" s="95"/>
      <c r="F96" s="95"/>
      <c r="G96" s="3"/>
      <c r="H96" s="95"/>
      <c r="I96" s="1"/>
      <c r="J96" s="3"/>
      <c r="K96" s="95"/>
      <c r="L96" s="95"/>
      <c r="M96" s="95"/>
      <c r="N96" s="95"/>
    </row>
    <row r="97" spans="3:14" ht="27.6" customHeight="1" x14ac:dyDescent="0.3">
      <c r="C97" s="105" t="s">
        <v>26</v>
      </c>
      <c r="D97" s="106" t="s">
        <v>51</v>
      </c>
      <c r="E97" s="110" t="s">
        <v>14</v>
      </c>
      <c r="F97" s="120"/>
      <c r="G97" s="120"/>
      <c r="H97" s="120"/>
      <c r="I97" s="121"/>
      <c r="J97" s="110" t="s">
        <v>12</v>
      </c>
      <c r="K97" s="120"/>
      <c r="L97" s="120"/>
      <c r="M97" s="120"/>
      <c r="N97" s="121"/>
    </row>
    <row r="98" spans="3:14" ht="69" x14ac:dyDescent="0.3">
      <c r="C98" s="107"/>
      <c r="D98" s="108"/>
      <c r="E98" s="36" t="s">
        <v>15</v>
      </c>
      <c r="F98" s="36" t="s">
        <v>27</v>
      </c>
      <c r="G98" s="36" t="s">
        <v>53</v>
      </c>
      <c r="H98" s="36" t="s">
        <v>29</v>
      </c>
      <c r="I98" s="37" t="s">
        <v>16</v>
      </c>
      <c r="J98" s="35" t="s">
        <v>15</v>
      </c>
      <c r="K98" s="36" t="s">
        <v>27</v>
      </c>
      <c r="L98" s="36" t="s">
        <v>53</v>
      </c>
      <c r="M98" s="36" t="s">
        <v>29</v>
      </c>
      <c r="N98" s="37" t="s">
        <v>16</v>
      </c>
    </row>
    <row r="99" spans="3:14" x14ac:dyDescent="0.3">
      <c r="C99" s="1" t="s">
        <v>41</v>
      </c>
      <c r="D99" s="4" t="s">
        <v>45</v>
      </c>
      <c r="E99" s="96">
        <v>24990.221073141005</v>
      </c>
      <c r="F99" s="100">
        <v>12.050945592151761</v>
      </c>
      <c r="G99" s="100">
        <v>71.721958447777638</v>
      </c>
      <c r="H99" s="100">
        <v>864.3174190167374</v>
      </c>
      <c r="I99" s="96">
        <v>21599483.378594916</v>
      </c>
      <c r="J99" s="96">
        <v>4816.908434837097</v>
      </c>
      <c r="K99" s="100">
        <v>16.00408796697193</v>
      </c>
      <c r="L99" s="100">
        <v>49.733376517987466</v>
      </c>
      <c r="M99" s="100">
        <v>795.93733268840731</v>
      </c>
      <c r="N99" s="96">
        <v>3833957.2514285329</v>
      </c>
    </row>
    <row r="100" spans="3:14" x14ac:dyDescent="0.3">
      <c r="C100" s="1"/>
      <c r="D100" s="1" t="s">
        <v>46</v>
      </c>
      <c r="E100" s="3">
        <v>15531.642223714172</v>
      </c>
      <c r="F100" s="95">
        <v>7.7245418616770207</v>
      </c>
      <c r="G100" s="95">
        <v>115.4825348974495</v>
      </c>
      <c r="H100" s="95">
        <v>892.04967510792619</v>
      </c>
      <c r="I100" s="3">
        <v>13854996.399556777</v>
      </c>
      <c r="J100" s="3">
        <v>3456.4992637456189</v>
      </c>
      <c r="K100" s="95">
        <v>14.110991226828157</v>
      </c>
      <c r="L100" s="95">
        <v>56.01429420660147</v>
      </c>
      <c r="M100" s="95">
        <v>790.41721412632444</v>
      </c>
      <c r="N100" s="3">
        <v>2732076.5186795038</v>
      </c>
    </row>
    <row r="101" spans="3:14" x14ac:dyDescent="0.3">
      <c r="C101" s="1"/>
      <c r="D101" s="1" t="s">
        <v>52</v>
      </c>
      <c r="E101" s="3">
        <v>6471.3775368110619</v>
      </c>
      <c r="F101" s="95">
        <v>23.563048787030038</v>
      </c>
      <c r="G101" s="95">
        <v>40.784943607241004</v>
      </c>
      <c r="H101" s="95">
        <v>961.01761599368922</v>
      </c>
      <c r="I101" s="3">
        <v>6219107.8126212731</v>
      </c>
      <c r="J101" s="3">
        <v>1237.1914060484994</v>
      </c>
      <c r="K101" s="95">
        <v>22.7874018772334</v>
      </c>
      <c r="L101" s="95">
        <v>38.817027494300774</v>
      </c>
      <c r="M101" s="95">
        <v>884.53920519225017</v>
      </c>
      <c r="N101" s="3">
        <v>1094344.302976822</v>
      </c>
    </row>
    <row r="102" spans="3:14" x14ac:dyDescent="0.3">
      <c r="C102" s="1"/>
      <c r="D102" s="1" t="s">
        <v>54</v>
      </c>
      <c r="E102" s="3">
        <v>2987.2013126157881</v>
      </c>
      <c r="F102" s="95">
        <v>9.6061786027736495</v>
      </c>
      <c r="G102" s="95">
        <v>53.157269181654144</v>
      </c>
      <c r="H102" s="95">
        <v>510.63822179468525</v>
      </c>
      <c r="I102" s="3">
        <v>1525379.1664168751</v>
      </c>
      <c r="J102" s="3">
        <v>123.21776504297993</v>
      </c>
      <c r="K102" s="95">
        <v>1</v>
      </c>
      <c r="L102" s="95">
        <v>61.163499999999999</v>
      </c>
      <c r="M102" s="95">
        <v>61.163499999999999</v>
      </c>
      <c r="N102" s="3">
        <v>7536.4297722063029</v>
      </c>
    </row>
    <row r="103" spans="3:14" x14ac:dyDescent="0.3">
      <c r="C103" s="1"/>
      <c r="D103" s="4" t="s">
        <v>50</v>
      </c>
      <c r="E103" s="96">
        <v>9006.3903092248238</v>
      </c>
      <c r="F103" s="100">
        <v>10.286909095612295</v>
      </c>
      <c r="G103" s="100">
        <v>149.70855389868598</v>
      </c>
      <c r="H103" s="100">
        <v>1540.0382847913554</v>
      </c>
      <c r="I103" s="96">
        <v>13870185.883980082</v>
      </c>
      <c r="J103" s="96">
        <v>2581.9238257154293</v>
      </c>
      <c r="K103" s="100">
        <v>34.960131563623285</v>
      </c>
      <c r="L103" s="100">
        <v>67.457584164555087</v>
      </c>
      <c r="M103" s="100">
        <v>2358.326017357037</v>
      </c>
      <c r="N103" s="96">
        <v>6089018.1330187144</v>
      </c>
    </row>
    <row r="104" spans="3:14" x14ac:dyDescent="0.3">
      <c r="C104" s="97"/>
      <c r="D104" s="98" t="s">
        <v>21</v>
      </c>
      <c r="E104" s="92">
        <v>33996.611382365831</v>
      </c>
      <c r="F104" s="93">
        <v>11.58361662724813</v>
      </c>
      <c r="G104" s="93">
        <v>90.069413016137503</v>
      </c>
      <c r="H104" s="93">
        <v>1043.3295502202095</v>
      </c>
      <c r="I104" s="94">
        <v>35469669.262575001</v>
      </c>
      <c r="J104" s="92">
        <v>7398.8322605525263</v>
      </c>
      <c r="K104" s="93">
        <v>22.619058935355472</v>
      </c>
      <c r="L104" s="93">
        <v>59.293105916530841</v>
      </c>
      <c r="M104" s="93">
        <v>1341.1542571862851</v>
      </c>
      <c r="N104" s="101">
        <v>9922975.3844472468</v>
      </c>
    </row>
    <row r="105" spans="3:14" x14ac:dyDescent="0.3">
      <c r="C105" s="4" t="s">
        <v>42</v>
      </c>
      <c r="D105" s="4" t="s">
        <v>45</v>
      </c>
      <c r="E105" s="96">
        <v>864819.91723405605</v>
      </c>
      <c r="F105" s="100">
        <v>9.5612922520250976</v>
      </c>
      <c r="G105" s="100">
        <v>52.661564381993145</v>
      </c>
      <c r="H105" s="100">
        <v>503.51260750507248</v>
      </c>
      <c r="I105" s="96">
        <v>435447731.54884154</v>
      </c>
      <c r="J105" s="96">
        <v>488884.57713434502</v>
      </c>
      <c r="K105" s="100">
        <v>13.110155436888409</v>
      </c>
      <c r="L105" s="100">
        <v>36.140685259437397</v>
      </c>
      <c r="M105" s="100">
        <v>473.81000134688571</v>
      </c>
      <c r="N105" s="96">
        <v>231638402.15049604</v>
      </c>
    </row>
    <row r="106" spans="3:14" x14ac:dyDescent="0.3">
      <c r="C106" s="1"/>
      <c r="D106" s="1" t="s">
        <v>46</v>
      </c>
      <c r="E106" s="3">
        <v>525769.22540463868</v>
      </c>
      <c r="F106" s="95">
        <v>7.0604133122920691</v>
      </c>
      <c r="G106" s="95">
        <v>83.115410490180935</v>
      </c>
      <c r="H106" s="95">
        <v>586.82915068149271</v>
      </c>
      <c r="I106" s="3">
        <v>308536707.9986704</v>
      </c>
      <c r="J106" s="3">
        <v>317943.73020149779</v>
      </c>
      <c r="K106" s="95">
        <v>8.358162374054448</v>
      </c>
      <c r="L106" s="95">
        <v>58.341577734829229</v>
      </c>
      <c r="M106" s="95">
        <v>487.62837986622259</v>
      </c>
      <c r="N106" s="3">
        <v>155038386.04678002</v>
      </c>
    </row>
    <row r="107" spans="3:14" x14ac:dyDescent="0.3">
      <c r="C107" s="1"/>
      <c r="D107" s="1" t="s">
        <v>52</v>
      </c>
      <c r="E107" s="3">
        <v>244242.33018641954</v>
      </c>
      <c r="F107" s="95">
        <v>14.030868802186804</v>
      </c>
      <c r="G107" s="95">
        <v>27.205113390328382</v>
      </c>
      <c r="H107" s="95">
        <v>381.7113767283127</v>
      </c>
      <c r="I107" s="3">
        <v>93230076.110789284</v>
      </c>
      <c r="J107" s="3">
        <v>144102.14281217896</v>
      </c>
      <c r="K107" s="95">
        <v>23.646922897541121</v>
      </c>
      <c r="L107" s="95">
        <v>18.996582094727589</v>
      </c>
      <c r="M107" s="95">
        <v>449.21071211083307</v>
      </c>
      <c r="N107" s="3">
        <v>64732226.189355858</v>
      </c>
    </row>
    <row r="108" spans="3:14" x14ac:dyDescent="0.3">
      <c r="C108" s="1"/>
      <c r="D108" s="1" t="s">
        <v>54</v>
      </c>
      <c r="E108" s="3">
        <v>94808.361642998309</v>
      </c>
      <c r="F108" s="95">
        <v>11.915782800619377</v>
      </c>
      <c r="G108" s="95">
        <v>29.813645252332698</v>
      </c>
      <c r="H108" s="95">
        <v>355.2529213215135</v>
      </c>
      <c r="I108" s="3">
        <v>33680947.439381614</v>
      </c>
      <c r="J108" s="3">
        <v>26838.704120668699</v>
      </c>
      <c r="K108" s="95">
        <v>12.830545472454954</v>
      </c>
      <c r="L108" s="95">
        <v>34.463802039884392</v>
      </c>
      <c r="M108" s="95">
        <v>442.18937922642209</v>
      </c>
      <c r="N108" s="3">
        <v>11867789.914360132</v>
      </c>
    </row>
    <row r="109" spans="3:14" x14ac:dyDescent="0.3">
      <c r="C109" s="1"/>
      <c r="D109" s="4" t="s">
        <v>50</v>
      </c>
      <c r="E109" s="96">
        <v>122604.08277437471</v>
      </c>
      <c r="F109" s="100">
        <v>7.527146416600873</v>
      </c>
      <c r="G109" s="100">
        <v>123.1995430180523</v>
      </c>
      <c r="H109" s="100">
        <v>927.34099875519576</v>
      </c>
      <c r="I109" s="96">
        <v>113695792.57145323</v>
      </c>
      <c r="J109" s="96">
        <v>58344.422812879915</v>
      </c>
      <c r="K109" s="100">
        <v>10.722707437560048</v>
      </c>
      <c r="L109" s="100">
        <v>95.76607120785367</v>
      </c>
      <c r="M109" s="100">
        <v>1026.871564006359</v>
      </c>
      <c r="N109" s="96">
        <v>59912228.704910316</v>
      </c>
    </row>
    <row r="110" spans="3:14" x14ac:dyDescent="0.3">
      <c r="C110" s="97"/>
      <c r="D110" s="98" t="s">
        <v>21</v>
      </c>
      <c r="E110" s="92">
        <v>987424.00000843091</v>
      </c>
      <c r="F110" s="93">
        <v>9.3087213358033196</v>
      </c>
      <c r="G110" s="93">
        <v>59.743705861644656</v>
      </c>
      <c r="H110" s="93">
        <v>556.13750943425055</v>
      </c>
      <c r="I110" s="94">
        <v>549143524.12029457</v>
      </c>
      <c r="J110" s="92">
        <v>547228.99994722498</v>
      </c>
      <c r="K110" s="93">
        <v>12.855610674951427</v>
      </c>
      <c r="L110" s="93">
        <v>41.443093866913337</v>
      </c>
      <c r="M110" s="93">
        <v>532.77627991850511</v>
      </c>
      <c r="N110" s="101">
        <v>291550630.85540634</v>
      </c>
    </row>
    <row r="111" spans="3:14" x14ac:dyDescent="0.3">
      <c r="C111" s="1" t="s">
        <v>68</v>
      </c>
      <c r="D111" s="1"/>
      <c r="E111" s="1"/>
      <c r="F111" s="1"/>
      <c r="G111" s="1"/>
      <c r="H111" s="95"/>
      <c r="I111" s="1"/>
      <c r="J111" s="1"/>
      <c r="K111" s="95"/>
      <c r="L111" s="95"/>
      <c r="M111" s="95"/>
      <c r="N111" s="95"/>
    </row>
  </sheetData>
  <mergeCells count="16">
    <mergeCell ref="E79:I79"/>
    <mergeCell ref="J79:N79"/>
    <mergeCell ref="E97:I97"/>
    <mergeCell ref="J97:N97"/>
    <mergeCell ref="C55:C56"/>
    <mergeCell ref="D55:D56"/>
    <mergeCell ref="E55:I55"/>
    <mergeCell ref="J55:N55"/>
    <mergeCell ref="C7:C8"/>
    <mergeCell ref="D7:D8"/>
    <mergeCell ref="E7:I7"/>
    <mergeCell ref="J7:N7"/>
    <mergeCell ref="C31:C32"/>
    <mergeCell ref="D31:D32"/>
    <mergeCell ref="E31:I31"/>
    <mergeCell ref="J31:N3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690BE-A6A5-4A1A-88EF-4147A6032087}">
  <dimension ref="B1:S30"/>
  <sheetViews>
    <sheetView zoomScaleNormal="100" workbookViewId="0">
      <selection activeCell="E22" sqref="E22"/>
    </sheetView>
  </sheetViews>
  <sheetFormatPr baseColWidth="10" defaultColWidth="11.44140625" defaultRowHeight="13.8" x14ac:dyDescent="0.3"/>
  <cols>
    <col min="1" max="2" width="11.44140625" style="5" customWidth="1"/>
    <col min="3" max="16" width="11.44140625" style="5"/>
    <col min="17" max="17" width="10.88671875" style="5" customWidth="1"/>
    <col min="18" max="16384" width="11.44140625" style="5"/>
  </cols>
  <sheetData>
    <row r="1" spans="2:19" ht="15" customHeight="1" x14ac:dyDescent="0.3"/>
    <row r="2" spans="2:19" ht="15" customHeight="1" x14ac:dyDescent="0.3"/>
    <row r="3" spans="2:19" s="6" customFormat="1" ht="15" customHeight="1" x14ac:dyDescent="0.3"/>
    <row r="4" spans="2:19" ht="15" customHeight="1" x14ac:dyDescent="0.3"/>
    <row r="5" spans="2:19" ht="15" customHeight="1" x14ac:dyDescent="0.3"/>
    <row r="6" spans="2:19" ht="15" customHeight="1" x14ac:dyDescent="0.3">
      <c r="B6" s="7"/>
      <c r="C6" s="7"/>
      <c r="D6" s="7"/>
      <c r="E6" s="7"/>
      <c r="F6" s="7"/>
      <c r="G6" s="7"/>
      <c r="H6" s="7"/>
      <c r="I6" s="7"/>
      <c r="J6" s="7"/>
      <c r="K6" s="7"/>
      <c r="L6" s="7"/>
      <c r="M6" s="7"/>
      <c r="N6" s="7"/>
      <c r="O6" s="7"/>
      <c r="P6" s="7"/>
      <c r="Q6" s="7"/>
      <c r="R6" s="7"/>
      <c r="S6" s="7"/>
    </row>
    <row r="7" spans="2:19" ht="20.100000000000001" customHeight="1" x14ac:dyDescent="0.3">
      <c r="B7" s="7"/>
      <c r="C7" s="8" t="s">
        <v>9</v>
      </c>
      <c r="D7" s="9" t="s">
        <v>57</v>
      </c>
      <c r="E7" s="10"/>
      <c r="F7" s="7"/>
      <c r="G7" s="7"/>
      <c r="H7" s="7"/>
      <c r="I7" s="7"/>
      <c r="J7" s="7"/>
      <c r="K7" s="7"/>
      <c r="L7" s="7"/>
      <c r="M7" s="7"/>
      <c r="N7" s="7"/>
      <c r="O7" s="7"/>
      <c r="P7" s="7"/>
      <c r="Q7" s="7"/>
      <c r="R7" s="7"/>
      <c r="S7" s="7"/>
    </row>
    <row r="8" spans="2:19" x14ac:dyDescent="0.3">
      <c r="B8" s="7"/>
      <c r="C8" s="7"/>
      <c r="D8" s="7"/>
      <c r="E8" s="7"/>
      <c r="F8" s="7"/>
      <c r="G8" s="7"/>
      <c r="H8" s="7"/>
      <c r="I8" s="7"/>
      <c r="J8" s="7"/>
      <c r="K8" s="7"/>
      <c r="L8" s="7"/>
      <c r="M8" s="7"/>
      <c r="N8" s="7"/>
      <c r="O8" s="7"/>
      <c r="P8" s="7"/>
      <c r="Q8" s="7"/>
      <c r="R8" s="7"/>
      <c r="S8" s="7"/>
    </row>
    <row r="9" spans="2:19" ht="13.95" customHeight="1" x14ac:dyDescent="0.3">
      <c r="B9" s="7"/>
      <c r="C9" s="11" t="s">
        <v>58</v>
      </c>
      <c r="D9" s="128" t="s">
        <v>59</v>
      </c>
      <c r="E9" s="128"/>
      <c r="F9" s="128"/>
      <c r="G9" s="128"/>
      <c r="H9" s="128"/>
      <c r="I9" s="128"/>
      <c r="J9" s="128"/>
      <c r="K9" s="128"/>
      <c r="L9" s="128"/>
      <c r="M9" s="128"/>
      <c r="N9" s="128"/>
      <c r="O9" s="128"/>
      <c r="P9" s="128"/>
      <c r="Q9" s="128"/>
      <c r="R9" s="7"/>
      <c r="S9" s="7"/>
    </row>
    <row r="10" spans="2:19" x14ac:dyDescent="0.3">
      <c r="B10" s="7"/>
      <c r="C10" s="11"/>
      <c r="D10" s="128"/>
      <c r="E10" s="128"/>
      <c r="F10" s="128"/>
      <c r="G10" s="128"/>
      <c r="H10" s="128"/>
      <c r="I10" s="128"/>
      <c r="J10" s="128"/>
      <c r="K10" s="128"/>
      <c r="L10" s="128"/>
      <c r="M10" s="128"/>
      <c r="N10" s="128"/>
      <c r="O10" s="128"/>
      <c r="P10" s="128"/>
      <c r="Q10" s="128"/>
      <c r="R10" s="7"/>
      <c r="S10" s="7"/>
    </row>
    <row r="11" spans="2:19" ht="53.4" customHeight="1" x14ac:dyDescent="0.3">
      <c r="B11" s="7"/>
      <c r="C11" s="11"/>
      <c r="D11" s="128"/>
      <c r="E11" s="128"/>
      <c r="F11" s="128"/>
      <c r="G11" s="128"/>
      <c r="H11" s="128"/>
      <c r="I11" s="128"/>
      <c r="J11" s="128"/>
      <c r="K11" s="128"/>
      <c r="L11" s="128"/>
      <c r="M11" s="128"/>
      <c r="N11" s="128"/>
      <c r="O11" s="128"/>
      <c r="P11" s="128"/>
      <c r="Q11" s="128"/>
      <c r="R11" s="7"/>
      <c r="S11" s="7"/>
    </row>
    <row r="12" spans="2:19" ht="15" customHeight="1" x14ac:dyDescent="0.3">
      <c r="B12" s="12"/>
      <c r="C12" s="11" t="s">
        <v>60</v>
      </c>
      <c r="D12" s="128" t="s">
        <v>61</v>
      </c>
      <c r="E12" s="128"/>
      <c r="F12" s="128"/>
      <c r="G12" s="128"/>
      <c r="H12" s="128"/>
      <c r="I12" s="128"/>
      <c r="J12" s="128"/>
      <c r="K12" s="128"/>
      <c r="L12" s="128"/>
      <c r="M12" s="128"/>
      <c r="N12" s="128"/>
      <c r="O12" s="128"/>
      <c r="P12" s="128"/>
      <c r="Q12" s="128"/>
      <c r="R12" s="7"/>
      <c r="S12" s="7"/>
    </row>
    <row r="13" spans="2:19" x14ac:dyDescent="0.3">
      <c r="B13" s="12"/>
      <c r="C13" s="11"/>
      <c r="D13" s="128"/>
      <c r="E13" s="128"/>
      <c r="F13" s="128"/>
      <c r="G13" s="128"/>
      <c r="H13" s="128"/>
      <c r="I13" s="128"/>
      <c r="J13" s="128"/>
      <c r="K13" s="128"/>
      <c r="L13" s="128"/>
      <c r="M13" s="128"/>
      <c r="N13" s="128"/>
      <c r="O13" s="128"/>
      <c r="P13" s="128"/>
      <c r="Q13" s="128"/>
      <c r="R13" s="7"/>
      <c r="S13" s="7"/>
    </row>
    <row r="14" spans="2:19" ht="27" customHeight="1" x14ac:dyDescent="0.3">
      <c r="B14" s="12"/>
      <c r="C14" s="7"/>
      <c r="D14" s="128"/>
      <c r="E14" s="128"/>
      <c r="F14" s="128"/>
      <c r="G14" s="128"/>
      <c r="H14" s="128"/>
      <c r="I14" s="128"/>
      <c r="J14" s="128"/>
      <c r="K14" s="128"/>
      <c r="L14" s="128"/>
      <c r="M14" s="128"/>
      <c r="N14" s="128"/>
      <c r="O14" s="128"/>
      <c r="P14" s="128"/>
      <c r="Q14" s="128"/>
      <c r="R14" s="7"/>
      <c r="S14" s="7"/>
    </row>
    <row r="15" spans="2:19" ht="15" customHeight="1" x14ac:dyDescent="0.3">
      <c r="B15" s="12"/>
      <c r="C15" s="11" t="s">
        <v>62</v>
      </c>
      <c r="D15" s="129" t="s">
        <v>63</v>
      </c>
      <c r="E15" s="129"/>
      <c r="F15" s="129"/>
      <c r="G15" s="129"/>
      <c r="H15" s="129"/>
      <c r="I15" s="129"/>
      <c r="J15" s="129"/>
      <c r="K15" s="129"/>
      <c r="L15" s="129"/>
      <c r="M15" s="129"/>
      <c r="N15" s="129"/>
      <c r="O15" s="129"/>
      <c r="P15" s="129"/>
      <c r="Q15" s="129"/>
      <c r="R15" s="7"/>
      <c r="S15" s="7"/>
    </row>
    <row r="16" spans="2:19" ht="15" customHeight="1" x14ac:dyDescent="0.3">
      <c r="B16" s="12"/>
      <c r="C16" s="7"/>
      <c r="D16" s="129"/>
      <c r="E16" s="129"/>
      <c r="F16" s="129"/>
      <c r="G16" s="129"/>
      <c r="H16" s="129"/>
      <c r="I16" s="129"/>
      <c r="J16" s="129"/>
      <c r="K16" s="129"/>
      <c r="L16" s="129"/>
      <c r="M16" s="129"/>
      <c r="N16" s="129"/>
      <c r="O16" s="129"/>
      <c r="P16" s="129"/>
      <c r="Q16" s="129"/>
      <c r="R16" s="7"/>
      <c r="S16" s="7"/>
    </row>
    <row r="17" spans="2:19" ht="3.6" customHeight="1" x14ac:dyDescent="0.3">
      <c r="B17" s="12"/>
      <c r="D17" s="129" t="s">
        <v>64</v>
      </c>
      <c r="E17" s="129"/>
      <c r="F17" s="129"/>
      <c r="G17" s="129"/>
      <c r="H17" s="129"/>
      <c r="I17" s="129"/>
      <c r="J17" s="129"/>
      <c r="K17" s="129"/>
      <c r="L17" s="129"/>
      <c r="M17" s="129"/>
      <c r="N17" s="129"/>
      <c r="O17" s="129"/>
      <c r="P17" s="129"/>
      <c r="Q17" s="129"/>
      <c r="R17" s="7"/>
      <c r="S17" s="7"/>
    </row>
    <row r="18" spans="2:19" ht="18.600000000000001" customHeight="1" x14ac:dyDescent="0.3">
      <c r="B18" s="7"/>
      <c r="C18" s="11" t="s">
        <v>65</v>
      </c>
      <c r="D18" s="128" t="s">
        <v>66</v>
      </c>
      <c r="E18" s="128"/>
      <c r="F18" s="128"/>
      <c r="G18" s="128"/>
      <c r="H18" s="128"/>
      <c r="I18" s="128"/>
      <c r="J18" s="128"/>
      <c r="K18" s="128"/>
      <c r="L18" s="128"/>
      <c r="M18" s="128"/>
      <c r="N18" s="128"/>
      <c r="O18" s="128"/>
      <c r="P18" s="128"/>
      <c r="Q18" s="128"/>
      <c r="R18" s="7"/>
      <c r="S18" s="7"/>
    </row>
    <row r="19" spans="2:19" ht="9.6" customHeight="1" x14ac:dyDescent="0.3">
      <c r="B19" s="7"/>
      <c r="C19" s="7"/>
      <c r="D19" s="128"/>
      <c r="E19" s="128"/>
      <c r="F19" s="128"/>
      <c r="G19" s="128"/>
      <c r="H19" s="128"/>
      <c r="I19" s="128"/>
      <c r="J19" s="128"/>
      <c r="K19" s="128"/>
      <c r="L19" s="128"/>
      <c r="M19" s="128"/>
      <c r="N19" s="128"/>
      <c r="O19" s="128"/>
      <c r="P19" s="128"/>
      <c r="Q19" s="128"/>
      <c r="R19" s="7"/>
      <c r="S19" s="7"/>
    </row>
    <row r="20" spans="2:19" s="14" customFormat="1" ht="10.8" customHeight="1" x14ac:dyDescent="0.3">
      <c r="B20" s="13"/>
      <c r="C20" s="11" t="s">
        <v>69</v>
      </c>
      <c r="D20" s="13" t="s">
        <v>70</v>
      </c>
      <c r="E20" s="13"/>
      <c r="F20" s="13"/>
      <c r="G20" s="13"/>
      <c r="H20" s="13"/>
      <c r="I20" s="13"/>
      <c r="J20" s="13"/>
      <c r="K20" s="13"/>
      <c r="L20" s="13"/>
      <c r="M20" s="13"/>
      <c r="N20" s="13"/>
      <c r="O20" s="13"/>
      <c r="P20" s="13"/>
      <c r="Q20" s="13"/>
      <c r="R20" s="13"/>
      <c r="S20" s="13"/>
    </row>
    <row r="21" spans="2:19" s="14" customFormat="1" ht="15" customHeight="1" x14ac:dyDescent="0.3">
      <c r="B21" s="13"/>
      <c r="C21" s="13"/>
      <c r="D21" s="13"/>
      <c r="E21" s="13"/>
      <c r="F21" s="13"/>
      <c r="G21" s="13"/>
      <c r="H21" s="13"/>
      <c r="I21" s="13"/>
      <c r="J21" s="13"/>
      <c r="K21" s="13"/>
      <c r="L21" s="13"/>
      <c r="M21" s="13"/>
      <c r="N21" s="13"/>
      <c r="O21" s="13"/>
      <c r="P21" s="13"/>
      <c r="Q21" s="13"/>
      <c r="R21" s="13"/>
      <c r="S21" s="13"/>
    </row>
    <row r="22" spans="2:19" ht="15" customHeight="1" x14ac:dyDescent="0.3">
      <c r="B22" s="7"/>
      <c r="C22" s="7"/>
      <c r="D22" s="7"/>
      <c r="E22" s="7"/>
      <c r="F22" s="7"/>
      <c r="G22" s="7"/>
      <c r="H22" s="7"/>
      <c r="I22" s="7"/>
      <c r="J22" s="7"/>
      <c r="K22" s="7"/>
      <c r="L22" s="7"/>
      <c r="M22" s="7"/>
      <c r="N22" s="7"/>
      <c r="O22" s="7"/>
      <c r="P22" s="7"/>
      <c r="Q22" s="7"/>
      <c r="R22" s="7"/>
      <c r="S22" s="7"/>
    </row>
    <row r="23" spans="2:19" ht="15" customHeight="1" x14ac:dyDescent="0.3">
      <c r="B23" s="7"/>
      <c r="C23" s="7"/>
      <c r="D23" s="7"/>
      <c r="E23" s="7"/>
      <c r="F23" s="7"/>
      <c r="G23" s="7"/>
      <c r="H23" s="7"/>
      <c r="I23" s="7"/>
      <c r="J23" s="7"/>
      <c r="K23" s="7"/>
      <c r="L23" s="7"/>
      <c r="M23" s="7"/>
      <c r="N23" s="7"/>
      <c r="O23" s="7"/>
      <c r="P23" s="7"/>
      <c r="Q23" s="7"/>
      <c r="R23" s="7"/>
      <c r="S23" s="7"/>
    </row>
    <row r="24" spans="2:19" x14ac:dyDescent="0.3">
      <c r="B24" s="7"/>
      <c r="C24" s="15"/>
      <c r="D24" s="7"/>
      <c r="E24" s="7"/>
      <c r="F24" s="7"/>
      <c r="G24" s="7"/>
      <c r="H24" s="7"/>
      <c r="I24" s="7"/>
      <c r="J24" s="7"/>
      <c r="K24" s="7"/>
      <c r="L24" s="7"/>
      <c r="M24" s="7"/>
      <c r="N24" s="7"/>
      <c r="O24" s="7"/>
      <c r="P24" s="7"/>
      <c r="Q24" s="7"/>
      <c r="R24" s="7"/>
      <c r="S24" s="7"/>
    </row>
    <row r="25" spans="2:19" x14ac:dyDescent="0.3">
      <c r="B25" s="7"/>
      <c r="C25" s="16"/>
      <c r="D25" s="7"/>
      <c r="E25" s="7"/>
      <c r="F25" s="7"/>
      <c r="G25" s="7"/>
      <c r="H25" s="7"/>
      <c r="I25" s="7"/>
      <c r="J25" s="7"/>
      <c r="K25" s="7"/>
      <c r="L25" s="7"/>
      <c r="M25" s="7"/>
      <c r="N25" s="7"/>
      <c r="O25" s="7"/>
      <c r="P25" s="7"/>
      <c r="Q25" s="7"/>
      <c r="R25" s="7"/>
      <c r="S25" s="7"/>
    </row>
    <row r="26" spans="2:19" x14ac:dyDescent="0.3">
      <c r="B26" s="7"/>
      <c r="C26" s="16"/>
      <c r="D26" s="7"/>
      <c r="E26" s="7"/>
      <c r="F26" s="7"/>
      <c r="G26" s="7"/>
      <c r="H26" s="7"/>
      <c r="I26" s="7"/>
      <c r="J26" s="7"/>
      <c r="K26" s="7"/>
      <c r="L26" s="7"/>
      <c r="M26" s="7"/>
      <c r="N26" s="7"/>
      <c r="O26" s="7"/>
      <c r="P26" s="7"/>
      <c r="Q26" s="7"/>
      <c r="R26" s="7"/>
      <c r="S26" s="7"/>
    </row>
    <row r="27" spans="2:19" x14ac:dyDescent="0.3">
      <c r="B27" s="7"/>
      <c r="C27" s="16"/>
      <c r="D27" s="7"/>
      <c r="E27" s="7"/>
      <c r="F27" s="7"/>
      <c r="G27" s="7"/>
      <c r="H27" s="7"/>
      <c r="I27" s="7"/>
      <c r="J27" s="7"/>
      <c r="K27" s="7"/>
      <c r="L27" s="7"/>
      <c r="M27" s="7"/>
      <c r="N27" s="7"/>
      <c r="O27" s="7"/>
      <c r="P27" s="7"/>
      <c r="Q27" s="7"/>
      <c r="R27" s="7"/>
      <c r="S27" s="7"/>
    </row>
    <row r="28" spans="2:19" x14ac:dyDescent="0.3">
      <c r="B28" s="7"/>
      <c r="C28" s="16"/>
      <c r="D28" s="7"/>
      <c r="E28" s="7"/>
      <c r="F28" s="7"/>
      <c r="G28" s="7"/>
      <c r="H28" s="7"/>
      <c r="I28" s="7"/>
      <c r="J28" s="7"/>
      <c r="K28" s="7"/>
      <c r="L28" s="7"/>
      <c r="M28" s="7"/>
      <c r="N28" s="7"/>
      <c r="O28" s="7"/>
      <c r="P28" s="7"/>
      <c r="Q28" s="7"/>
      <c r="R28" s="7"/>
      <c r="S28" s="7"/>
    </row>
    <row r="29" spans="2:19" x14ac:dyDescent="0.3">
      <c r="B29" s="7"/>
      <c r="C29" s="12"/>
      <c r="D29" s="7"/>
      <c r="E29" s="7"/>
      <c r="F29" s="7"/>
      <c r="G29" s="7"/>
      <c r="H29" s="7"/>
      <c r="I29" s="7"/>
      <c r="J29" s="7"/>
      <c r="K29" s="7"/>
      <c r="L29" s="7"/>
      <c r="M29" s="7"/>
      <c r="N29" s="7"/>
      <c r="O29" s="7"/>
      <c r="P29" s="7"/>
      <c r="Q29" s="7"/>
      <c r="R29" s="7"/>
      <c r="S29" s="7"/>
    </row>
    <row r="30" spans="2:19" x14ac:dyDescent="0.3">
      <c r="C30" s="17"/>
    </row>
  </sheetData>
  <mergeCells count="4">
    <mergeCell ref="D9:Q11"/>
    <mergeCell ref="D12:Q14"/>
    <mergeCell ref="D15:Q17"/>
    <mergeCell ref="D18:Q19"/>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C1</vt:lpstr>
      <vt:lpstr>C2</vt:lpstr>
      <vt:lpstr>C3</vt:lpstr>
      <vt:lpstr>C4</vt:lpstr>
      <vt:lpstr>ANEXO</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Abel Valdebenito</dc:creator>
  <cp:keywords/>
  <dc:description/>
  <cp:lastModifiedBy>Felipe Espinoza Troncoso</cp:lastModifiedBy>
  <cp:revision/>
  <dcterms:created xsi:type="dcterms:W3CDTF">2015-03-23T19:04:15Z</dcterms:created>
  <dcterms:modified xsi:type="dcterms:W3CDTF">2022-11-28T20:32:31Z</dcterms:modified>
  <cp:category/>
  <cp:contentStatus/>
</cp:coreProperties>
</file>